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30" firstSheet="2" activeTab="7"/>
  </bookViews>
  <sheets>
    <sheet name="Rekapitulace stavby" sheetId="1" r:id="rId1"/>
    <sheet name="01 - AST" sheetId="2" r:id="rId2"/>
    <sheet name="02 - Výměna oken v domě D..." sheetId="3" r:id="rId3"/>
    <sheet name="03 - D1_4_1a - ZTI" sheetId="4" r:id="rId4"/>
    <sheet name="04 - D1_4_1b - ZTI - napo..." sheetId="5" r:id="rId5"/>
    <sheet name="05 - D1_4_2 - Plynoinstalace" sheetId="6" r:id="rId6"/>
    <sheet name="06 - D1_4_3 - Vytápění" sheetId="7" r:id="rId7"/>
    <sheet name="07 - VON" sheetId="8" r:id="rId8"/>
  </sheets>
  <definedNames>
    <definedName name="_xlnm._FilterDatabase" localSheetId="1" hidden="1">'01 - AST'!$C$139:$K$571</definedName>
    <definedName name="_xlnm._FilterDatabase" localSheetId="2" hidden="1">'02 - Výměna oken v domě D...'!$C$127:$K$272</definedName>
    <definedName name="_xlnm._FilterDatabase" localSheetId="3" hidden="1">'03 - D1_4_1a - ZTI'!$C$126:$K$218</definedName>
    <definedName name="_xlnm._FilterDatabase" localSheetId="4" hidden="1">'04 - D1_4_1b - ZTI - napo...'!$C$121:$K$152</definedName>
    <definedName name="_xlnm._FilterDatabase" localSheetId="5" hidden="1">'05 - D1_4_2 - Plynoinstalace'!$C$119:$K$154</definedName>
    <definedName name="_xlnm._FilterDatabase" localSheetId="6" hidden="1">'06 - D1_4_3 - Vytápění'!$C$122:$K$168</definedName>
    <definedName name="_xlnm._FilterDatabase" localSheetId="7" hidden="1">'07 - VON'!$C$122:$K$148</definedName>
    <definedName name="_xlnm.Print_Area" localSheetId="1">'01 - AST'!$C$4:$J$39,'01 - AST'!$C$50:$J$76,'01 - AST'!$C$82:$J$121,'01 - AST'!$C$127:$K$571</definedName>
    <definedName name="_xlnm.Print_Area" localSheetId="2">'02 - Výměna oken v domě D...'!$C$4:$J$39,'02 - Výměna oken v domě D...'!$C$50:$J$76,'02 - Výměna oken v domě D...'!$C$82:$J$109,'02 - Výměna oken v domě D...'!$C$115:$K$272</definedName>
    <definedName name="_xlnm.Print_Area" localSheetId="3">'03 - D1_4_1a - ZTI'!$C$4:$J$39,'03 - D1_4_1a - ZTI'!$C$50:$J$76,'03 - D1_4_1a - ZTI'!$C$82:$J$108,'03 - D1_4_1a - ZTI'!$C$114:$K$218</definedName>
    <definedName name="_xlnm.Print_Area" localSheetId="4">'04 - D1_4_1b - ZTI - napo...'!$C$4:$J$39,'04 - D1_4_1b - ZTI - napo...'!$C$50:$J$76,'04 - D1_4_1b - ZTI - napo...'!$C$82:$J$103,'04 - D1_4_1b - ZTI - napo...'!$C$109:$K$152</definedName>
    <definedName name="_xlnm.Print_Area" localSheetId="5">'05 - D1_4_2 - Plynoinstalace'!$C$4:$J$39,'05 - D1_4_2 - Plynoinstalace'!$C$50:$J$76,'05 - D1_4_2 - Plynoinstalace'!$C$82:$J$101,'05 - D1_4_2 - Plynoinstalace'!$C$107:$K$154</definedName>
    <definedName name="_xlnm.Print_Area" localSheetId="6">'06 - D1_4_3 - Vytápění'!$C$4:$J$39,'06 - D1_4_3 - Vytápění'!$C$50:$J$76,'06 - D1_4_3 - Vytápění'!$C$82:$J$104,'06 - D1_4_3 - Vytápění'!$C$110:$K$168</definedName>
    <definedName name="_xlnm.Print_Area" localSheetId="7">'07 - VON'!$C$4:$J$39,'07 - VON'!$C$50:$J$76,'07 - VON'!$C$82:$J$104,'07 - VON'!$C$110:$K$148</definedName>
    <definedName name="_xlnm.Print_Area" localSheetId="0">'Rekapitulace stavby'!$D$4:$AO$76,'Rekapitulace stavby'!$C$82:$AQ$102</definedName>
    <definedName name="_xlnm.Print_Titles" localSheetId="0">'Rekapitulace stavby'!$92:$92</definedName>
    <definedName name="_xlnm.Print_Titles" localSheetId="1">'01 - AST'!$139:$139</definedName>
    <definedName name="_xlnm.Print_Titles" localSheetId="2">'02 - Výměna oken v domě D...'!$127:$127</definedName>
    <definedName name="_xlnm.Print_Titles" localSheetId="3">'03 - D1_4_1a - ZTI'!$126:$126</definedName>
    <definedName name="_xlnm.Print_Titles" localSheetId="4">'04 - D1_4_1b - ZTI - napo...'!$121:$121</definedName>
    <definedName name="_xlnm.Print_Titles" localSheetId="5">'05 - D1_4_2 - Plynoinstalace'!$119:$119</definedName>
    <definedName name="_xlnm.Print_Titles" localSheetId="6">'06 - D1_4_3 - Vytápění'!$122:$122</definedName>
    <definedName name="_xlnm.Print_Titles" localSheetId="7">'07 - VON'!$122:$122</definedName>
  </definedNames>
  <calcPr calcId="162913"/>
</workbook>
</file>

<file path=xl/sharedStrings.xml><?xml version="1.0" encoding="utf-8"?>
<sst xmlns="http://schemas.openxmlformats.org/spreadsheetml/2006/main" count="10157" uniqueCount="1422">
  <si>
    <t>Export Komplet</t>
  </si>
  <si>
    <t/>
  </si>
  <si>
    <t>2.0</t>
  </si>
  <si>
    <t>ZAMOK</t>
  </si>
  <si>
    <t>False</t>
  </si>
  <si>
    <t>{049c91e1-bfff-41e3-b02f-8f1bfd6c2686}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</si>
  <si>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</si>
  <si>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</si>
  <si>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</si>
  <si>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</si>
  <si>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</si>
  <si>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</si>
  <si>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</si>
  <si>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</si>
  <si>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2022003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</si>
  <si>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</si>
  <si>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</si>
  <si>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</si>
  <si>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</si>
  <si>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</si>
  <si>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</si>
  <si>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</si>
  <si>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</si>
  <si>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</si>
  <si>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Městská část Praha 6, v zast. SNEO a.s.</t>
  </si>
  <si>
    <t>DIČ:</t>
  </si>
  <si>
    <t>Uchazeč:</t>
  </si>
  <si>
    <t>Vyplň údaj</t>
  </si>
  <si>
    <t>Projektant:</t>
  </si>
  <si>
    <t>05791103</t>
  </si>
  <si>
    <t>Sibre s.r.o.</t>
  </si>
  <si>
    <t>CZ05791103</t>
  </si>
  <si>
    <t>Zpracovatel:</t>
  </si>
  <si>
    <t>Simona Králová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</si>
  <si>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</si>
  <si>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</si>
  <si>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</si>
  <si>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</si>
  <si>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</si>
  <si>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</si>
  <si>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</si>
  <si>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</si>
  <si>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</si>
  <si>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</si>
  <si>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</si>
  <si>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</si>
  <si>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</si>
  <si>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</si>
  <si>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</si>
  <si>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</si>
  <si>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</si>
  <si>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</si>
  <si>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</si>
  <si>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</si>
  <si>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</si>
  <si>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</si>
  <si>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</si>
  <si>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</si>
  <si>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</si>
  <si>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</si>
  <si>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</si>
  <si>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</si>
  <si>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</si>
  <si>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</si>
  <si>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</si>
  <si>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</si>
  <si>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</si>
  <si>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</si>
  <si>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</si>
  <si>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</si>
  <si>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</si>
  <si>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</si>
  <si>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</si>
  <si>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</si>
  <si>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</si>
  <si>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</si>
  <si>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</si>
  <si>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</si>
  <si>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</si>
  <si>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</si>
  <si>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</si>
  <si>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</si>
  <si>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AST</t>
  </si>
  <si>
    <t>STA</t>
  </si>
  <si>
    <t>1</t>
  </si>
  <si>
    <t>{88731126-1125-43ae-bbab-7e2ad2d09a94}</t>
  </si>
  <si>
    <t>02</t>
  </si>
  <si>
    <t>Výměna oken v domě Dejvická č.p. 397, č.o. 34, 160 00 Praha 6</t>
  </si>
  <si>
    <t>{d08f3ac8-1ac9-49d6-a9ea-5b8130f948cc}</t>
  </si>
  <si>
    <t>03 - D1_4_1a</t>
  </si>
  <si>
    <t>ZTI</t>
  </si>
  <si>
    <t>{73d7a740-67b9-4496-b4d6-08c8c74df3bd}</t>
  </si>
  <si>
    <t>04 - D1_4_1b</t>
  </si>
  <si>
    <t>ZTI - napojení</t>
  </si>
  <si>
    <t>{09bcd158-db66-4f50-89a9-f90fa5b8e0b0}</t>
  </si>
  <si>
    <t>05 - D1_4_2</t>
  </si>
  <si>
    <t>Plynoinstalace</t>
  </si>
  <si>
    <t>{ed28e643-fd50-4cd2-87a7-dbf5a1cc73bc}</t>
  </si>
  <si>
    <t>06 - D1_4_3</t>
  </si>
  <si>
    <t>Vytápění</t>
  </si>
  <si>
    <t>{3e34c551-cf28-42db-ae08-6ea9739ca758}</t>
  </si>
  <si>
    <t>07</t>
  </si>
  <si>
    <t>VON</t>
  </si>
  <si>
    <t>{c7d07568-d1bf-4617-8093-1f0f88f1f504}</t>
  </si>
  <si>
    <t>KRYCÍ LIST SOUPISU PRACÍ</t>
  </si>
  <si>
    <t>Objekt:</t>
  </si>
  <si>
    <t>01 - AST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</si>
  <si>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</si>
  <si>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</si>
  <si>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</si>
  <si>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</si>
  <si>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</si>
  <si>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</si>
  <si>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</si>
  <si>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</si>
  <si>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</si>
  <si>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</si>
  <si>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</si>
  <si>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</si>
  <si>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</si>
  <si>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</si>
  <si>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</si>
  <si>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</si>
  <si>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</si>
  <si>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723 - Zdravotechnika - vnitřní plynovod</t>
  </si>
  <si>
    <t xml:space="preserve">    725 - Zdravotechnika - zařizovací předměty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</si>
  <si>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</si>
  <si>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</si>
  <si>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</si>
  <si>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</si>
  <si>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</si>
  <si>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</si>
  <si>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</si>
  <si>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</si>
  <si>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781 - Dokončovací práce - obklady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</si>
  <si>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</si>
  <si>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</si>
  <si>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</si>
  <si>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</si>
  <si>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</si>
  <si>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</si>
  <si>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</si>
  <si>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</si>
  <si>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</si>
  <si>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</si>
  <si>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</si>
  <si>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</si>
  <si>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</si>
  <si>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</si>
  <si>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</si>
  <si>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</si>
  <si>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</si>
  <si>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</si>
  <si>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</si>
  <si>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132212331</t>
  </si>
  <si>
    <t>Hloubení nezapažených rýh šířky přes 800 do 2 000 mm ručně s urovnáním dna do předepsaného profilu a spádu v hornině třídy těžitelnosti I skupiny 3 soudržných</t>
  </si>
  <si>
    <t>m3</t>
  </si>
  <si>
    <t>CS ÚRS 2022 01</t>
  </si>
  <si>
    <t>4</t>
  </si>
  <si>
    <t>2</t>
  </si>
  <si>
    <t>VV</t>
  </si>
  <si>
    <t>"2.PP" 3,0*1,0*1,5</t>
  </si>
  <si>
    <t>Součet</t>
  </si>
  <si>
    <t>151101101</t>
  </si>
  <si>
    <t>Zřízení pažení a rozepření stěn rýh pro podzemní vedení příložné pro jakoukoliv mezerovitost, hloubky do 2 m</t>
  </si>
  <si>
    <t>m2</t>
  </si>
  <si>
    <t>3,0*1,0*2</t>
  </si>
  <si>
    <t>3</t>
  </si>
  <si>
    <t>151101111</t>
  </si>
  <si>
    <t>Odstranění pažení a rozepření stěn rýh pro podzemní vedení s uložením materiálu na vzdálenost do 3 m od kraje výkopu příložné, hloubky do 2 m</t>
  </si>
  <si>
    <t>6</t>
  </si>
  <si>
    <t>Svislé a kompletní konstrukce</t>
  </si>
  <si>
    <t>310236261</t>
  </si>
  <si>
    <t>Zazdívka otvorů ve zdivu nadzákladovém cihlami pálenými plochy přes 0,0225 m2 do 0,09 m2, ve zdi tl. přes 450 do 600 mm</t>
  </si>
  <si>
    <t>kus</t>
  </si>
  <si>
    <t>8</t>
  </si>
  <si>
    <t>"2.PP - dozdívka prostupů" 2</t>
  </si>
  <si>
    <t>5</t>
  </si>
  <si>
    <t>310237281</t>
  </si>
  <si>
    <t>Zazdívka otvorů ve zdivu nadzákladovém cihlami pálenými plochy přes 0,09 m2 do 0,25 m2, ve zdi tl. přes 750 do 900 mm</t>
  </si>
  <si>
    <t>10</t>
  </si>
  <si>
    <t>"2.PP - dozdívka prostupů" 1</t>
  </si>
  <si>
    <t>317944321</t>
  </si>
  <si>
    <t>Válcované nosníky dodatečně osazované do připravených otvorů bez zazdění hlav do č. 12</t>
  </si>
  <si>
    <t>t</t>
  </si>
  <si>
    <t>12</t>
  </si>
  <si>
    <t>"Nadpraží hydrantové skříně" 1,0*9,26*4*0,001</t>
  </si>
  <si>
    <t>7</t>
  </si>
  <si>
    <t>346244811</t>
  </si>
  <si>
    <t>Přizdívky izolační a ochranné z cihel pálených na maltu MC-10 včetně vytvoření požlábku v ohybu izolace vodorovné na svislou, se zatřenou cementovou omítkou z malty min. MC 10 tl. 20 mm pod izolaci z cihel plných dl. 290 mm, P 10 až P 20 tl. 65 mm</t>
  </si>
  <si>
    <t>14</t>
  </si>
  <si>
    <t>"2.PP - oprava hydroizolace" 1,0</t>
  </si>
  <si>
    <t>346245999</t>
  </si>
  <si>
    <t>Přizdívky izolační a ochranné z cihel pálených Příplatek k cenám za ochranu svislé izolace před poškozením zaléváním mezi izolací a izolovanou stěnou, včetně zaoblení v ohybu izolace vodorovné na svislou, vrstvy o tl. 25 mm maltou min. MC 10</t>
  </si>
  <si>
    <t>16</t>
  </si>
  <si>
    <t>Vodorovné konstrukce</t>
  </si>
  <si>
    <t>9</t>
  </si>
  <si>
    <t>411386611</t>
  </si>
  <si>
    <t>Zabetonování prostupů v instalačních šachtách ve stropech železobetonových ze suchých směsí, včetně bednění, odbednění, výztuže a zajištění potrubí skelnou vatou s folií (materiál v ceně), plochy do 0,09 m2</t>
  </si>
  <si>
    <t>18</t>
  </si>
  <si>
    <t>"Kanalizace - 6.NP" 5</t>
  </si>
  <si>
    <t>"Drážka pro požární vodu 1.PP-4.NP" 4</t>
  </si>
  <si>
    <t>Úpravy povrchů, podlahy a osazování výplní</t>
  </si>
  <si>
    <t>611315222</t>
  </si>
  <si>
    <t>Vápenná omítka jednotlivých malých ploch štuková na stropech, plochy jednotlivě přes 0,09 do 0,25 m2</t>
  </si>
  <si>
    <t>20</t>
  </si>
  <si>
    <t>"Drážka pro požární vodu 1.NP-4.NP" 3</t>
  </si>
  <si>
    <t>11</t>
  </si>
  <si>
    <t>611325417</t>
  </si>
  <si>
    <t>Oprava vápenocementové omítky vnitřních ploch hladké, tloušťky do 20 mm, s celoplošným přeštukováním, tloušťky štuku 3 mm stropů, v rozsahu opravované plochy přes 10 do 30%</t>
  </si>
  <si>
    <t>22</t>
  </si>
  <si>
    <t>612131102</t>
  </si>
  <si>
    <t>Podkladní a spojovací vrstva vnitřních omítaných ploch cementový postřik nanášený ručně síťovitě (pokrytí plochy 50 až 75 %) stěn</t>
  </si>
  <si>
    <t>24</t>
  </si>
  <si>
    <t>13</t>
  </si>
  <si>
    <t>612135101</t>
  </si>
  <si>
    <t>Hrubá výplň rýh maltou jakékoli šířky rýhy ve stěnách</t>
  </si>
  <si>
    <t>26</t>
  </si>
  <si>
    <t>"Drážky pro ZTI šířky 100 mm"</t>
  </si>
  <si>
    <t>"1.NP" (14,0+2,0)*0,1</t>
  </si>
  <si>
    <t>"2.NP" (3,0+7,0+5,0+8,0)*0,1</t>
  </si>
  <si>
    <t>"3.NP" (5,0+7,0+12,0+18,0)*0,1</t>
  </si>
  <si>
    <t>"4.NP" (2,0+5,0+2,5+7,0+7,0+3,0+6,6)*0,1</t>
  </si>
  <si>
    <t>"5.NP" (8,0+2,5+2,5+11,0)*0,1</t>
  </si>
  <si>
    <t>"Drážky pro ZTI šířky 200 mm"</t>
  </si>
  <si>
    <t>"2.NP" 1,5*0,2</t>
  </si>
  <si>
    <t>"Drážka pro požární vodu 1.PP-4.NP" 16,5*0,1</t>
  </si>
  <si>
    <t>612321121</t>
  </si>
  <si>
    <t>Omítka vápenocementová vnitřních ploch nanášená ručně jednovrstvá, tloušťky do 10 mm hladká svislých konstrukcí stěn</t>
  </si>
  <si>
    <t>28</t>
  </si>
  <si>
    <t>612325111</t>
  </si>
  <si>
    <t>Vápenocementová omítka rýh hladká ve stěnách, šířky rýhy do 150 mm</t>
  </si>
  <si>
    <t>30</t>
  </si>
  <si>
    <t>612325121</t>
  </si>
  <si>
    <t>Vápenocementová omítka rýh štuková ve stěnách, šířky rýhy do 150 mm</t>
  </si>
  <si>
    <t>32</t>
  </si>
  <si>
    <t>17</t>
  </si>
  <si>
    <t>612325221</t>
  </si>
  <si>
    <t>Vápenocementová omítka jednotlivých malých ploch štuková na stěnách, plochy jednotlivě do 0,09 m2</t>
  </si>
  <si>
    <t>34</t>
  </si>
  <si>
    <t>"Prostupy pro ÚT"</t>
  </si>
  <si>
    <t>"2.NP" (0,6+0,1*3+0,2+0,6+0,1*2+0,2)*2</t>
  </si>
  <si>
    <t>"4.NP" (0,6+0,1*3+0,2+0,1+0,2)*2</t>
  </si>
  <si>
    <t>"5.NP" (0,6+0,1*2+0,2)*2</t>
  </si>
  <si>
    <t>"Prostupy pro plyn"</t>
  </si>
  <si>
    <t>"1.NP" (1+1)*2</t>
  </si>
  <si>
    <t>"2.NP" (1+1+1+1)*2</t>
  </si>
  <si>
    <t>"3.NP" (1+1)*2</t>
  </si>
  <si>
    <t>"4.NP" (1+1+1+2+2)*2</t>
  </si>
  <si>
    <t>"5.NP" (1+1+1)*2</t>
  </si>
  <si>
    <t>612325223</t>
  </si>
  <si>
    <t>Vápenocementová omítka jednotlivých malých ploch štuková na stěnách, plochy jednotlivě přes 0,25 do 1 m2</t>
  </si>
  <si>
    <t>36</t>
  </si>
  <si>
    <t>"2.PP" 1+2+1</t>
  </si>
  <si>
    <t>19</t>
  </si>
  <si>
    <t>612325225</t>
  </si>
  <si>
    <t>Vápenocementová omítka jednotlivých malých ploch štuková na stěnách, plochy jednotlivě přes 1,0 do 4 m2</t>
  </si>
  <si>
    <t>38</t>
  </si>
  <si>
    <t>"Okolí hydrantové skříně" 2</t>
  </si>
  <si>
    <t>612325417</t>
  </si>
  <si>
    <t>Oprava vápenocementové omítky vnitřních ploch hladké, tloušťky do 20 mm, s celoplošným přeštukováním, tloušťky štuku 3 mm stěn, v rozsahu opravované plochy přes 10 do 30%</t>
  </si>
  <si>
    <t>40</t>
  </si>
  <si>
    <t>631311114</t>
  </si>
  <si>
    <t>Mazanina z betonu prostého bez zvýšených nároků na prostředí tl. přes 50 do 80 mm tř. C 16/20</t>
  </si>
  <si>
    <t>42</t>
  </si>
  <si>
    <t>631319195</t>
  </si>
  <si>
    <t>Příplatek k cenám mazanin za malou plochu do 5 m2 jednotlivě mazanina tl. přes 50 do 80 mm</t>
  </si>
  <si>
    <t>44</t>
  </si>
  <si>
    <t>23</t>
  </si>
  <si>
    <t>632481213</t>
  </si>
  <si>
    <t>Separační vrstva k oddělení podlahových vrstev z polyetylénové fólie</t>
  </si>
  <si>
    <t>46</t>
  </si>
  <si>
    <t>634112113</t>
  </si>
  <si>
    <t>Obvodová dilatace mezi stěnou a mazaninou nebo potěrem podlahovým páskem z pěnového PE tl. do 10 mm, výšky 80 mm</t>
  </si>
  <si>
    <t>m</t>
  </si>
  <si>
    <t>48</t>
  </si>
  <si>
    <t>"WC"</t>
  </si>
  <si>
    <t>"1.NP" 4,0</t>
  </si>
  <si>
    <t>"2.NP" 8,0</t>
  </si>
  <si>
    <t>"3.NP" 8,0</t>
  </si>
  <si>
    <t>"4.NP" 12,2</t>
  </si>
  <si>
    <t>"5.NP" 12,2</t>
  </si>
  <si>
    <t>Mezisoučet</t>
  </si>
  <si>
    <t>"Koupelny"</t>
  </si>
  <si>
    <t>"1.NP" 7,7</t>
  </si>
  <si>
    <t>"2.NP" 18,8</t>
  </si>
  <si>
    <t>"3.NP" 19,4</t>
  </si>
  <si>
    <t>"4.NP" 22,9</t>
  </si>
  <si>
    <t>"5.NP" 23,1</t>
  </si>
  <si>
    <t>Ostatní konstrukce a práce, bourání</t>
  </si>
  <si>
    <t>25</t>
  </si>
  <si>
    <t>962031132</t>
  </si>
  <si>
    <t>Bourání příček z cihel, tvárnic nebo příčkovek z cihel pálených, plných nebo dutých na maltu vápennou nebo vápenocementovou, tl. do 100 mm</t>
  </si>
  <si>
    <t>50</t>
  </si>
  <si>
    <t>"Přizdívky"</t>
  </si>
  <si>
    <t>"5.NP" 2,0*1,4+2,5*1,0+1,0*2,3</t>
  </si>
  <si>
    <t>965042121</t>
  </si>
  <si>
    <t>Bourání mazanin betonových nebo z litého asfaltu tl. do 100 mm, plochy do 1 m2</t>
  </si>
  <si>
    <t>52</t>
  </si>
  <si>
    <t>27</t>
  </si>
  <si>
    <t>965042131</t>
  </si>
  <si>
    <t>Bourání mazanin betonových nebo z litého asfaltu tl. do 100 mm, plochy do 4 m2</t>
  </si>
  <si>
    <t>54</t>
  </si>
  <si>
    <t>965042231</t>
  </si>
  <si>
    <t>Bourání mazanin betonových nebo z litého asfaltu tl. přes 100 mm, plochy do 4 m2</t>
  </si>
  <si>
    <t>56</t>
  </si>
  <si>
    <t>"2.PP" 3,0*1,0*0,2</t>
  </si>
  <si>
    <t>29</t>
  </si>
  <si>
    <t>965081212</t>
  </si>
  <si>
    <t>Bourání podlah z dlaždic bez podkladního lože nebo mazaniny, s jakoukoliv výplní spár keramických nebo xylolitových tl. do 10 mm, plochy do 1 m2</t>
  </si>
  <si>
    <t>58</t>
  </si>
  <si>
    <t>965081213</t>
  </si>
  <si>
    <t>Bourání podlah z dlaždic bez podkladního lože nebo mazaniny, s jakoukoliv výplní spár keramických nebo xylolitových tl. do 10 mm, plochy přes 1 m2</t>
  </si>
  <si>
    <t>60</t>
  </si>
  <si>
    <t>31</t>
  </si>
  <si>
    <t>965082922</t>
  </si>
  <si>
    <t>Odstranění násypu pod podlahami nebo ochranného násypu na střechách tl. do 100 mm, plochy do 2 m2</t>
  </si>
  <si>
    <t>62</t>
  </si>
  <si>
    <t>965082923</t>
  </si>
  <si>
    <t>Odstranění násypu pod podlahami nebo ochranného násypu na střechách tl. do 100 mm, plochy přes 2 m2</t>
  </si>
  <si>
    <t>64</t>
  </si>
  <si>
    <t>33</t>
  </si>
  <si>
    <t>971033231</t>
  </si>
  <si>
    <t>Vybourání otvorů ve zdivu základovém nebo nadzákladovém z cihel, tvárnic, příčkovek z cihel pálených na maltu vápennou nebo vápenocementovou plochy do 0,0225 m2, tl. do 150 mm</t>
  </si>
  <si>
    <t>66</t>
  </si>
  <si>
    <t>"1.NP" 1</t>
  </si>
  <si>
    <t>"2.NP" 1+1</t>
  </si>
  <si>
    <t>"4.NP" 2+2</t>
  </si>
  <si>
    <t>"5.NP" 1</t>
  </si>
  <si>
    <t>971033241</t>
  </si>
  <si>
    <t>Vybourání otvorů ve zdivu základovém nebo nadzákladovém z cihel, tvárnic, příčkovek z cihel pálených na maltu vápennou nebo vápenocementovou plochy do 0,0225 m2, tl. do 300 mm</t>
  </si>
  <si>
    <t>68</t>
  </si>
  <si>
    <t>"3.NP" 1+1</t>
  </si>
  <si>
    <t>"4.NP" 1+1+1</t>
  </si>
  <si>
    <t>"5.NP" 1+1</t>
  </si>
  <si>
    <t>35</t>
  </si>
  <si>
    <t>971033261</t>
  </si>
  <si>
    <t>Vybourání otvorů ve zdivu základovém nebo nadzákladovém z cihel, tvárnic, příčkovek z cihel pálených na maltu vápennou nebo vápenocementovou plochy do 0,0225 m2, tl. do 600 mm</t>
  </si>
  <si>
    <t>70</t>
  </si>
  <si>
    <t>"Prostupy pro ZTI"</t>
  </si>
  <si>
    <t>"1.NP" 2</t>
  </si>
  <si>
    <t>"2.NP" 2</t>
  </si>
  <si>
    <t>"3.NP" 2+2</t>
  </si>
  <si>
    <t>"4.NP" 2</t>
  </si>
  <si>
    <t>971033371</t>
  </si>
  <si>
    <t>Vybourání otvorů ve zdivu základovém nebo nadzákladovém z cihel, tvárnic, příčkovek z cihel pálených na maltu vápennou nebo vápenocementovou plochy do 0,09 m2, tl. do 750 mm</t>
  </si>
  <si>
    <t>72</t>
  </si>
  <si>
    <t>"2.PP" 1</t>
  </si>
  <si>
    <t>37</t>
  </si>
  <si>
    <t>971033481</t>
  </si>
  <si>
    <t>Vybourání otvorů ve zdivu základovém nebo nadzákladovém z cihel, tvárnic, příčkovek z cihel pálených na maltu vápennou nebo vápenocementovou plochy do 0,25 m2, tl. do 900 mm</t>
  </si>
  <si>
    <t>74</t>
  </si>
  <si>
    <t>971034371</t>
  </si>
  <si>
    <t>Vybourání otvorů ve zdivu základovém nebo nadzákladovém z cihel, tvárnic, příčkovek z cihel pálených na maltu vápennou nebo vápenocementovou z jedné strany, plochy do 0,09 m2, tl. do 750 mm</t>
  </si>
  <si>
    <t>76</t>
  </si>
  <si>
    <t>39</t>
  </si>
  <si>
    <t>972033161</t>
  </si>
  <si>
    <t>Vybourání otvorů v klenbách z cihel bez odstranění podlahy a násypu, plochy do 0,0225 m2, tl. do 300 mm</t>
  </si>
  <si>
    <t>78</t>
  </si>
  <si>
    <t>"Drážka pro požární vodu 1.PP" 1</t>
  </si>
  <si>
    <t>972054141</t>
  </si>
  <si>
    <t>Vybourání otvorů ve stropech nebo klenbách železobetonových bez odstranění podlahy a násypu, plochy do 0,0225 m2, tl. do 150 mm</t>
  </si>
  <si>
    <t>80</t>
  </si>
  <si>
    <t>41</t>
  </si>
  <si>
    <t>973031151</t>
  </si>
  <si>
    <t>Vysekání výklenků nebo kapes ve zdivu z cihel na maltu vápennou nebo vápenocementovou výklenků, pohledové plochy přes 0,25 m2</t>
  </si>
  <si>
    <t>82</t>
  </si>
  <si>
    <t>"Pro skříň hydrantu"</t>
  </si>
  <si>
    <t>"2.NP" 0,8*0,8*0,3</t>
  </si>
  <si>
    <t>"4.NP" 0,8*0,8*0,3</t>
  </si>
  <si>
    <t>974031133</t>
  </si>
  <si>
    <t>Vysekání rýh ve zdivu cihelném na maltu vápennou nebo vápenocementovou do hl. 50 mm a šířky do 100 mm</t>
  </si>
  <si>
    <t>84</t>
  </si>
  <si>
    <t>"Drážky pro ZTI"</t>
  </si>
  <si>
    <t>"1.NP" 14,0+2,0</t>
  </si>
  <si>
    <t>"2.NP" 3,0+7,0+5,0+8,0</t>
  </si>
  <si>
    <t>"3.NP" 5,0+7,0+12,0+18,0</t>
  </si>
  <si>
    <t>"4.NP" 2,0+5,0+2,5+7,0+7,0+3,0+6,6</t>
  </si>
  <si>
    <t>"5.NP" 8,0+2,5+2,5+11,0</t>
  </si>
  <si>
    <t>43</t>
  </si>
  <si>
    <t>974031135</t>
  </si>
  <si>
    <t>Vysekání rýh ve zdivu cihelném na maltu vápennou nebo vápenocementovou do hl. 50 mm a šířky do 200 mm</t>
  </si>
  <si>
    <t>86</t>
  </si>
  <si>
    <t>"2.NP" 1,5</t>
  </si>
  <si>
    <t>974031153</t>
  </si>
  <si>
    <t>Vysekání rýh ve zdivu cihelném na maltu vápennou nebo vápenocementovou do hl. 100 mm a šířky do 100 mm</t>
  </si>
  <si>
    <t>88</t>
  </si>
  <si>
    <t>"Drážka pro požární vodu 1.PP-4.NP" 16,5</t>
  </si>
  <si>
    <t>45</t>
  </si>
  <si>
    <t>977131117</t>
  </si>
  <si>
    <t>Vrty příklepovými vrtáky do cihelného zdiva nebo prostého betonu průměru přes 20 do 25 mm</t>
  </si>
  <si>
    <t>90</t>
  </si>
  <si>
    <t>978012141</t>
  </si>
  <si>
    <t>Otlučení vápenných nebo vápenocementových omítek vnitřních ploch stropů rákosovaných, v rozsahu přes 10 do 30 %</t>
  </si>
  <si>
    <t>92</t>
  </si>
  <si>
    <t>47</t>
  </si>
  <si>
    <t>978013141</t>
  </si>
  <si>
    <t>Otlučení vápenných nebo vápenocementových omítek vnitřních ploch stěn s vyškrabáním spar, s očištěním zdiva, v rozsahu přes 10 do 30 %</t>
  </si>
  <si>
    <t>94</t>
  </si>
  <si>
    <t>978059541</t>
  </si>
  <si>
    <t>Odsekání obkladů stěn včetně otlučení podkladní omítky až na zdivo z obkládaček vnitřních, z jakýchkoliv materiálů, plochy přes 1 m2</t>
  </si>
  <si>
    <t>96</t>
  </si>
  <si>
    <t>"1.NP" (4,0-0,7+1,6)*1,3+(7,7-0,7)*2,0</t>
  </si>
  <si>
    <t>"2.NP" (7,7-0,7)*1,7+7,8*1,5+(4,0-0,7)*1,6+4,0*2,2-0,7*2,0+(11,1-0,7)*1,8</t>
  </si>
  <si>
    <t>"3.NP" (7,7-0,7)*1,5+4,5*1,5+(4,0-0,7)*1,4+(4,0-0,7)*1,2+(11,1)*2,6-0,7*2,0+3,1*0,6</t>
  </si>
  <si>
    <t>"4.NP" (7,7-0,7)*1,5+1,0*1,5+(4,0-0,7)*1,5+(7,5-0,7)*1,5+(4,2-0,7)*1,5+(4,0-0,7)*1,3+(7,7-0,7)*2,0+4,7*1,5</t>
  </si>
  <si>
    <t>"5.NP" (7,9-0,7)*1,9+4,9*1,6+(4,0-0,7)*1,4+7,5*2,3-0,7*2,0+(4,2-0,7)*1,4+3,8*1,6+(4,0-0,7)*1,5+7,7*2,3-0,7*2,0+4,3*1,7</t>
  </si>
  <si>
    <t>997</t>
  </si>
  <si>
    <t>Přesun sutě</t>
  </si>
  <si>
    <t>49</t>
  </si>
  <si>
    <t>997013215</t>
  </si>
  <si>
    <t>Vnitrostaveništní doprava suti a vybouraných hmot vodorovně do 50 m svisle ručně pro budovy a haly výšky přes 15 do 18 m</t>
  </si>
  <si>
    <t>98</t>
  </si>
  <si>
    <t>997013501</t>
  </si>
  <si>
    <t>Odvoz suti a vybouraných hmot na skládku nebo meziskládku se složením, na vzdálenost do 1 km</t>
  </si>
  <si>
    <t>100</t>
  </si>
  <si>
    <t>51</t>
  </si>
  <si>
    <t>997013509</t>
  </si>
  <si>
    <t>Odvoz suti a vybouraných hmot na skládku nebo meziskládku se složením, na vzdálenost Příplatek k ceně za každý další i započatý 1 km přes 1 km</t>
  </si>
  <si>
    <t>102</t>
  </si>
  <si>
    <t>41,937*19 "Přepočtené koeficientem množství</t>
  </si>
  <si>
    <t>997013601</t>
  </si>
  <si>
    <t>Poplatek za uložení stavebního odpadu na skládce (skládkovné) z prostého betonu zatříděného do Katalogu odpadů pod kódem 17 01 01</t>
  </si>
  <si>
    <t>104</t>
  </si>
  <si>
    <t>53</t>
  </si>
  <si>
    <t>997013603</t>
  </si>
  <si>
    <t>Poplatek za uložení stavebního odpadu na skládce (skládkovné) cihelného zatříděného do Katalogu odpadů pod kódem 17 01 02</t>
  </si>
  <si>
    <t>106</t>
  </si>
  <si>
    <t>997013607</t>
  </si>
  <si>
    <t>Poplatek za uložení stavebního odpadu na skládce (skládkovné) z tašek a keramických výrobků zatříděného do Katalogu odpadů pod kódem 17 01 03</t>
  </si>
  <si>
    <t>108</t>
  </si>
  <si>
    <t>55</t>
  </si>
  <si>
    <t>997013631</t>
  </si>
  <si>
    <t>Poplatek za uložení stavebního odpadu na skládce (skládkovné) směsného stavebního a demoličního zatříděného do Katalogu odpadů pod kódem 17 09 04</t>
  </si>
  <si>
    <t>110</t>
  </si>
  <si>
    <t>998</t>
  </si>
  <si>
    <t>Přesun hmot</t>
  </si>
  <si>
    <t>998018003</t>
  </si>
  <si>
    <t>Přesun hmot ruční pro budovy v přes 12 do 24 m (velká obtížnost)</t>
  </si>
  <si>
    <t>-1023472739</t>
  </si>
  <si>
    <t>P</t>
  </si>
  <si>
    <t>Poznámka k položce:
Přesun hmot pro budovy občanské výstavby, bydlení, výrobu a služby  ruční - bez užití mechanizace vodorovná dopravní vzdálenost do 100 m pro budovy s jakoukoliv nosnou konstrukcí výšky přes 12 do 24 m</t>
  </si>
  <si>
    <t>PSV</t>
  </si>
  <si>
    <t>Práce a dodávky PSV</t>
  </si>
  <si>
    <t>711</t>
  </si>
  <si>
    <t>Izolace proti vodě, vlhkosti a plynům</t>
  </si>
  <si>
    <t>57</t>
  </si>
  <si>
    <t>711112001</t>
  </si>
  <si>
    <t>Provedení izolace proti zemní vlhkosti natěradly a tmely za studena na ploše svislé S nátěrem penetračním</t>
  </si>
  <si>
    <t>114</t>
  </si>
  <si>
    <t>M</t>
  </si>
  <si>
    <t>11163150</t>
  </si>
  <si>
    <t>lak penetrační asfaltový</t>
  </si>
  <si>
    <t>116</t>
  </si>
  <si>
    <t>1,5*0,00034 "Přepočtené koeficientem množství</t>
  </si>
  <si>
    <t>59</t>
  </si>
  <si>
    <t>711142559</t>
  </si>
  <si>
    <t>Provedení izolace proti zemní vlhkosti pásy přitavením NAIP na ploše svislé S</t>
  </si>
  <si>
    <t>118</t>
  </si>
  <si>
    <t>62853003</t>
  </si>
  <si>
    <t>pás asfaltový natavitelný modifikovaný SBS tl 3,5mm s vložkou ze skleněné tkaniny a spalitelnou PE fólií nebo jemnozrnným minerálním posypem na horním povrchu</t>
  </si>
  <si>
    <t>120</t>
  </si>
  <si>
    <t>1*1,221 "Přepočtené koeficientem množství</t>
  </si>
  <si>
    <t>61</t>
  </si>
  <si>
    <t>711199095</t>
  </si>
  <si>
    <t>Příplatek k cenám provedení izolace proti zemní vlhkosti za plochu do 10 m2 natěradly za studena nebo za horka</t>
  </si>
  <si>
    <t>122</t>
  </si>
  <si>
    <t>711199097</t>
  </si>
  <si>
    <t>Příplatek k cenám provedení izolace proti zemní vlhkosti za plochu do 10 m2 pásy přitavením NAIP nebo termoplasty</t>
  </si>
  <si>
    <t>124</t>
  </si>
  <si>
    <t>63</t>
  </si>
  <si>
    <t>711747067</t>
  </si>
  <si>
    <t>Provedení detailů pásy přitavením opracování trubních prostupů pod těsnící objímkou, průměru do 300 mm, NAIP</t>
  </si>
  <si>
    <t>126</t>
  </si>
  <si>
    <t>128</t>
  </si>
  <si>
    <t>1*0,735 "Přepočtené koeficientem množství</t>
  </si>
  <si>
    <t>65</t>
  </si>
  <si>
    <t>998711203</t>
  </si>
  <si>
    <t>Přesun hmot pro izolace proti vodě, vlhkosti a plynům stanovený procentní sazbou (%) z ceny vodorovná dopravní vzdálenost do 50 m v objektech výšky přes 12 do 60 m</t>
  </si>
  <si>
    <t>%</t>
  </si>
  <si>
    <t>130</t>
  </si>
  <si>
    <t>713</t>
  </si>
  <si>
    <t>Izolace tepelné</t>
  </si>
  <si>
    <t>713121121</t>
  </si>
  <si>
    <t>Montáž tepelné izolace podlah rohožemi, pásy, deskami, dílci, bloky (izolační materiál ve specifikaci) kladenými volně dvouvrstvá</t>
  </si>
  <si>
    <t>132</t>
  </si>
  <si>
    <t>67</t>
  </si>
  <si>
    <t>28375908</t>
  </si>
  <si>
    <t>deska EPS 150 pro konstrukce s vysokým zatížením λ=0,035 tl 40mm</t>
  </si>
  <si>
    <t>134</t>
  </si>
  <si>
    <t>55,8*2,04 "Přepočtené koeficientem množství</t>
  </si>
  <si>
    <t>998713203</t>
  </si>
  <si>
    <t>Přesun hmot pro izolace tepelné stanovený procentní sazbou (%) z ceny vodorovná dopravní vzdálenost do 50 m v objektech výšky přes 12 do 24 m</t>
  </si>
  <si>
    <t>136</t>
  </si>
  <si>
    <t>721</t>
  </si>
  <si>
    <t>Zdravotechnika - vnitřní kanalizace</t>
  </si>
  <si>
    <t>69</t>
  </si>
  <si>
    <t>721110806</t>
  </si>
  <si>
    <t>Demontáž potrubí z kameninových trub normálních nebo kyselinovzdorných přes 100 do DN 200</t>
  </si>
  <si>
    <t>138</t>
  </si>
  <si>
    <t>"2.PP" 11,0</t>
  </si>
  <si>
    <t>721210824</t>
  </si>
  <si>
    <t>Demontáž kanalizačního příslušenství střešních vtoků DN 150</t>
  </si>
  <si>
    <t>140</t>
  </si>
  <si>
    <t>"2.PP - dvorní vpusť" 1</t>
  </si>
  <si>
    <t>723</t>
  </si>
  <si>
    <t>Zdravotechnika - vnitřní plynovod</t>
  </si>
  <si>
    <t>71</t>
  </si>
  <si>
    <t>723150366</t>
  </si>
  <si>
    <t>Potrubí z ocelových trubek hladkých černých spojovaných chráničky Ø 44,5/3,2</t>
  </si>
  <si>
    <t>142</t>
  </si>
  <si>
    <t>"1.NP" 0,2</t>
  </si>
  <si>
    <t>"2.NP" 0,2*2</t>
  </si>
  <si>
    <t>"3.NP" 0,2*2</t>
  </si>
  <si>
    <t>"4.NP" 0,2*3</t>
  </si>
  <si>
    <t>"5.NP" 0,2*2</t>
  </si>
  <si>
    <t>998723203</t>
  </si>
  <si>
    <t>Přesun hmot pro vnitřní plynovod stanovený procentní sazbou (%) z ceny vodorovná dopravní vzdálenost do 50 m v objektech výšky přes 12 do 24 m</t>
  </si>
  <si>
    <t>144</t>
  </si>
  <si>
    <t>725</t>
  </si>
  <si>
    <t>Zdravotechnika - zařizovací předměty</t>
  </si>
  <si>
    <t>73</t>
  </si>
  <si>
    <t>725980R01</t>
  </si>
  <si>
    <t>Dvířka 10/10</t>
  </si>
  <si>
    <t>146</t>
  </si>
  <si>
    <t>"Kastlík 150x150"</t>
  </si>
  <si>
    <t>998725203</t>
  </si>
  <si>
    <t>Přesun hmot pro zařizovací předměty stanovený procentní sazbou (%) z ceny vodorovná dopravní vzdálenost do 50 m v objektech výšky přes 12 do 24 m</t>
  </si>
  <si>
    <t>148</t>
  </si>
  <si>
    <t>762</t>
  </si>
  <si>
    <t>Konstrukce tesařské</t>
  </si>
  <si>
    <t>75</t>
  </si>
  <si>
    <t>762521811</t>
  </si>
  <si>
    <t>Demontáž podlah bez polštářů z prken tl. do 32 mm</t>
  </si>
  <si>
    <t>150</t>
  </si>
  <si>
    <t>763</t>
  </si>
  <si>
    <t>Konstrukce suché výstavby</t>
  </si>
  <si>
    <t>763121426</t>
  </si>
  <si>
    <t>Stěna předsazená ze sádrokartonových desek s nosnou konstrukcí z ocelových profilů CW, UW jednoduše opláštěná deskou impregnovanou H2 tl. 12,5 mm bez izolace, EI 15, stěna tl. 112,5 mm, profil 100</t>
  </si>
  <si>
    <t>152</t>
  </si>
  <si>
    <t>"Sokl ve 4.NP" 1,7*0,8</t>
  </si>
  <si>
    <t>77</t>
  </si>
  <si>
    <t>763121811</t>
  </si>
  <si>
    <t>Demontáž předsazených nebo šachtových stěn ze sádrokartonových desek s nosnou konstrukcí z ocelových profilů jednoduchých, opláštění jednoduché</t>
  </si>
  <si>
    <t>154</t>
  </si>
  <si>
    <t>"Řez A-A - zakrytí stoupaček" 0,2*3,4*5</t>
  </si>
  <si>
    <t>"Zakrytí stoupaček mimo řez" 0,2*3,4*2</t>
  </si>
  <si>
    <t>763121911</t>
  </si>
  <si>
    <t>Zhotovení otvorů v předsazených a šachtových stěnách ze sádrokartonových desek pro prostupy (voda, elektro, topení, VZT), osvětlení, okna, revizní klapky a dvířka včetně vyztužení profily pro stěnu tl. do 100 mm, velikost do 0,10 m2</t>
  </si>
  <si>
    <t>156</t>
  </si>
  <si>
    <t>"1.NP" 2+1</t>
  </si>
  <si>
    <t>"2.NP" 4</t>
  </si>
  <si>
    <t>"3.NP" 4</t>
  </si>
  <si>
    <t>"4.NP" 5</t>
  </si>
  <si>
    <t>"5.NP" 6</t>
  </si>
  <si>
    <t>79</t>
  </si>
  <si>
    <t>763131461</t>
  </si>
  <si>
    <t>Podhled ze sádrokartonových desek dvouvrstvá zavěšená spodní konstrukce z ocelových profilů CD, UD dvojitě opláštěná deskami impregnovanou H2, tl. 2 x 12,5 mm, bez izolace</t>
  </si>
  <si>
    <t>158</t>
  </si>
  <si>
    <t>"3.NP - podhled C1" 0,9+7,4</t>
  </si>
  <si>
    <t>763131831</t>
  </si>
  <si>
    <t>Demontáž podhledu nebo samostatného požárního předělu ze sádrokartonových desek s nosnou konstrukcí jednovrstvou z ocelových profilů, opláštění jednoduché</t>
  </si>
  <si>
    <t>160</t>
  </si>
  <si>
    <t>"3.NP" 7,4</t>
  </si>
  <si>
    <t>81</t>
  </si>
  <si>
    <t>763158R01</t>
  </si>
  <si>
    <t>SDK podlaha suchý podsyp rychletuhnoucí tl. 10 mm</t>
  </si>
  <si>
    <t>162</t>
  </si>
  <si>
    <t>763158R02</t>
  </si>
  <si>
    <t>Příplatek k SDK podlaze za každých další 10 mm tloušťky suchého podsypu rychletuhnoucího</t>
  </si>
  <si>
    <t>164</t>
  </si>
  <si>
    <t>83</t>
  </si>
  <si>
    <t>763164521</t>
  </si>
  <si>
    <t>Obklad konstrukcí sádrokartonovými deskami včetně ochranných úhelníků ve tvaru L rozvinuté šíře do 0,4 m, opláštěný deskou impregnovanou H2, tl. 12,5 mm</t>
  </si>
  <si>
    <t>166</t>
  </si>
  <si>
    <t>"1.NP" 3,2</t>
  </si>
  <si>
    <t>"2.NP" 3,4</t>
  </si>
  <si>
    <t>"3.NP" 3,4</t>
  </si>
  <si>
    <t>"4.NP" 3,3</t>
  </si>
  <si>
    <t>"5.NP" 3,3</t>
  </si>
  <si>
    <t>763164541</t>
  </si>
  <si>
    <t>Obklad konstrukcí sádrokartonovými deskami včetně ochranných úhelníků ve tvaru L rozvinuté šíře přes 0,4 do 0,8 m, opláštěný deskou impregnovanou H2, tl. 12,5 mm</t>
  </si>
  <si>
    <t>168</t>
  </si>
  <si>
    <t>"Kastlík 275x150"</t>
  </si>
  <si>
    <t>"1.NP" 3,2*2</t>
  </si>
  <si>
    <t>"2.NP" 3,4*4</t>
  </si>
  <si>
    <t>"3.NP" 3,4*4</t>
  </si>
  <si>
    <t>"4.NP" 3,3*5</t>
  </si>
  <si>
    <t>"5.NP" 3,3*6</t>
  </si>
  <si>
    <t>85</t>
  </si>
  <si>
    <t>763164621</t>
  </si>
  <si>
    <t>Obklad konstrukcí sádrokartonovými deskami včetně ochranných úhelníků ve tvaru U rozvinuté šíře do 0,6 m, opláštěný deskou impregnovanou H2, tl. 12,5 mm</t>
  </si>
  <si>
    <t>170</t>
  </si>
  <si>
    <t>"Kastlík 100x100"</t>
  </si>
  <si>
    <t>763172377</t>
  </si>
  <si>
    <t>Montáž dvířek pro konstrukce ze sádrokartonových desek revizních jednoplášťových pro podhledy ostatních velikostí do 0,16 m2</t>
  </si>
  <si>
    <t>172</t>
  </si>
  <si>
    <t>87</t>
  </si>
  <si>
    <t>59030750</t>
  </si>
  <si>
    <t>dvířka revizní jednokřídlá s automatickým zámkem 200x300mm</t>
  </si>
  <si>
    <t>174</t>
  </si>
  <si>
    <t>763251211</t>
  </si>
  <si>
    <t>Podlaha ze sádrovláknitých desek na pero a drážku podlahové desky tl. 2 x 12,5 mm podlaha tl. 25 mm bez podsypu</t>
  </si>
  <si>
    <t>176</t>
  </si>
  <si>
    <t>89</t>
  </si>
  <si>
    <t>998763403</t>
  </si>
  <si>
    <t>Přesun hmot pro konstrukce montované z desek stanovený procentní sazbou (%) z ceny vodorovná dopravní vzdálenost do 50 m v objektech výšky přes 12 do 24 m</t>
  </si>
  <si>
    <t>178</t>
  </si>
  <si>
    <t>764</t>
  </si>
  <si>
    <t>Konstrukce klempířské</t>
  </si>
  <si>
    <t>764003801</t>
  </si>
  <si>
    <t>Demontáž klempířských konstrukcí lemování trub, konzol, držáků, ventilačních nástavců a ostatních kusových prvků do suti</t>
  </si>
  <si>
    <t>180</t>
  </si>
  <si>
    <t>91</t>
  </si>
  <si>
    <t>764316623</t>
  </si>
  <si>
    <t>Lemování ventilačních nástavců z pozinkovaného plechu s povrchovou úpravou výšky do 1000 mm, se stříškou střech s krytinou skládanou mimo prejzovou nebo z plechu, průměru přes 100 do 150 mm</t>
  </si>
  <si>
    <t>182</t>
  </si>
  <si>
    <t>998764203</t>
  </si>
  <si>
    <t>Přesun hmot pro konstrukce klempířské stanovený procentní sazbou (%) z ceny vodorovná dopravní vzdálenost do 50 m v objektech výšky přes 12 do 24 m</t>
  </si>
  <si>
    <t>184</t>
  </si>
  <si>
    <t>766</t>
  </si>
  <si>
    <t>Konstrukce truhlářské</t>
  </si>
  <si>
    <t>93</t>
  </si>
  <si>
    <t>766411821</t>
  </si>
  <si>
    <t>Demontáž obložení stěn palubkami</t>
  </si>
  <si>
    <t>186</t>
  </si>
  <si>
    <t>"2.NP" (4,2+1,8)*2,0</t>
  </si>
  <si>
    <t>"4.NP" 2,0*1,5</t>
  </si>
  <si>
    <t>766412223</t>
  </si>
  <si>
    <t>Montáž obložení stěn plochy přes 1 m2 palubkami na pero a drážku modřínovými, šířky přes 80 do 100 mm</t>
  </si>
  <si>
    <t>188</t>
  </si>
  <si>
    <t>95</t>
  </si>
  <si>
    <t>61191160</t>
  </si>
  <si>
    <t>palubky obkladové sibiřský modrín profil rhombus 20x95mm jakost A/B</t>
  </si>
  <si>
    <t>190</t>
  </si>
  <si>
    <t>766417211</t>
  </si>
  <si>
    <t>Montáž obložení stěn rošt podkladový</t>
  </si>
  <si>
    <t>192</t>
  </si>
  <si>
    <t>2,0*3</t>
  </si>
  <si>
    <t>97</t>
  </si>
  <si>
    <t>60514112</t>
  </si>
  <si>
    <t>řezivo jehličnaté lať surová dl 4m</t>
  </si>
  <si>
    <t>194</t>
  </si>
  <si>
    <t>6*0,05*0,03</t>
  </si>
  <si>
    <t>766421821</t>
  </si>
  <si>
    <t>Demontáž obložení podhledů palubkami</t>
  </si>
  <si>
    <t>196</t>
  </si>
  <si>
    <t>"3.NP" 1,0</t>
  </si>
  <si>
    <t>99</t>
  </si>
  <si>
    <t>998766203</t>
  </si>
  <si>
    <t>Přesun hmot pro konstrukce truhlářské stanovený procentní sazbou (%) z ceny vodorovná dopravní vzdálenost do 50 m v objektech výšky přes 12 do 24 m</t>
  </si>
  <si>
    <t>198</t>
  </si>
  <si>
    <t>767</t>
  </si>
  <si>
    <t>Konstrukce zámečnické</t>
  </si>
  <si>
    <t>767646401</t>
  </si>
  <si>
    <t>Montáž dveří ocelových revizních dvířek s rámem jednokřídlových, výšky do 1000 mm</t>
  </si>
  <si>
    <t>200</t>
  </si>
  <si>
    <t>101</t>
  </si>
  <si>
    <t>998767203</t>
  </si>
  <si>
    <t>Přesun hmot pro zámečnické konstrukce stanovený procentní sazbou (%) z ceny vodorovná dopravní vzdálenost do 50 m v objektech výšky přes 12 do 24 m</t>
  </si>
  <si>
    <t>202</t>
  </si>
  <si>
    <t>771</t>
  </si>
  <si>
    <t>Podlahy z dlaždic</t>
  </si>
  <si>
    <t>771121011</t>
  </si>
  <si>
    <t>Příprava podkladu před provedením dlažby nátěr penetrační na podlahu</t>
  </si>
  <si>
    <t>204</t>
  </si>
  <si>
    <t>103</t>
  </si>
  <si>
    <t>771161021</t>
  </si>
  <si>
    <t>Příprava podkladu před provedením dlažby montáž profilu ukončujícího profilu pro plynulý přechod (dlažba-koberec apod.)</t>
  </si>
  <si>
    <t>206</t>
  </si>
  <si>
    <t>0,65*11</t>
  </si>
  <si>
    <t>59054101</t>
  </si>
  <si>
    <t>profil přechodový Al s pohyblivým ramenem 10x20mm</t>
  </si>
  <si>
    <t>208</t>
  </si>
  <si>
    <t>14,3*1,1 "Přepočtené koeficientem množství</t>
  </si>
  <si>
    <t>105</t>
  </si>
  <si>
    <t>771574112</t>
  </si>
  <si>
    <t>Montáž podlah z dlaždic keramických lepených flexibilním lepidlem maloformátových hladkých přes 9 do 12 ks/m2</t>
  </si>
  <si>
    <t>210</t>
  </si>
  <si>
    <t>59761003</t>
  </si>
  <si>
    <t>dlažba keramická hutná hladká do interiéru přes 9 do 12ks/m2</t>
  </si>
  <si>
    <t>212</t>
  </si>
  <si>
    <t>Poznámka k položce:
Poznámka k položce: Protiskluznost R10</t>
  </si>
  <si>
    <t>55,8*1,1 "Přepočtené koeficientem množství</t>
  </si>
  <si>
    <t>107</t>
  </si>
  <si>
    <t>771577111</t>
  </si>
  <si>
    <t>Montáž podlah z dlaždic keramických lepených flexibilním lepidlem Příplatek k cenám za plochu do 5 m2 jednotlivě</t>
  </si>
  <si>
    <t>214</t>
  </si>
  <si>
    <t>771577114</t>
  </si>
  <si>
    <t>Montáž podlah z dlaždic keramických lepených flexibilním lepidlem Příplatek k cenám za dvousložkový spárovací tmel</t>
  </si>
  <si>
    <t>216</t>
  </si>
  <si>
    <t>109</t>
  </si>
  <si>
    <t>771591112</t>
  </si>
  <si>
    <t>Izolace podlahy pod dlažbu nátěrem nebo stěrkou ve dvou vrstvách</t>
  </si>
  <si>
    <t>218</t>
  </si>
  <si>
    <t>771591115</t>
  </si>
  <si>
    <t>Podlahy - dokončovací práce spárování silikonem</t>
  </si>
  <si>
    <t>220</t>
  </si>
  <si>
    <t>111</t>
  </si>
  <si>
    <t>771591122</t>
  </si>
  <si>
    <t>Podlahy - dokončovací práce separační provazec do pružných spar, průměru 6 mm</t>
  </si>
  <si>
    <t>222</t>
  </si>
  <si>
    <t>112</t>
  </si>
  <si>
    <t>771591237</t>
  </si>
  <si>
    <t>Izolace podlahy pod dlažbu montáž těsnícího pásu pro styčné nebo dilatační spáry</t>
  </si>
  <si>
    <t>224</t>
  </si>
  <si>
    <t>113</t>
  </si>
  <si>
    <t>28355022</t>
  </si>
  <si>
    <t>páska pružná těsnící hydroizolační š do 125mm</t>
  </si>
  <si>
    <t>226</t>
  </si>
  <si>
    <t>117,25*1,05 "Přepočtené koeficientem množství</t>
  </si>
  <si>
    <t>771591247</t>
  </si>
  <si>
    <t>Izolace podlahy pod dlažbu montáž těsnícího pásu vnitřní nebo vnější kout</t>
  </si>
  <si>
    <t>228</t>
  </si>
  <si>
    <t>115</t>
  </si>
  <si>
    <t>59054242</t>
  </si>
  <si>
    <t>páska pružná těsnící hydroizolační -kout</t>
  </si>
  <si>
    <t>230</t>
  </si>
  <si>
    <t>998771203</t>
  </si>
  <si>
    <t>Přesun hmot pro podlahy z dlaždic stanovený procentní sazbou (%) z ceny vodorovná dopravní vzdálenost do 50 m v objektech výšky přes 12 do 24 m</t>
  </si>
  <si>
    <t>232</t>
  </si>
  <si>
    <t>775</t>
  </si>
  <si>
    <t>Podlahy skládané</t>
  </si>
  <si>
    <t>117</t>
  </si>
  <si>
    <t>775413401</t>
  </si>
  <si>
    <t>Montáž lišty obvodové lepené</t>
  </si>
  <si>
    <t>234</t>
  </si>
  <si>
    <t>17,7-5,0</t>
  </si>
  <si>
    <t>61418201</t>
  </si>
  <si>
    <t>lišta podlahová dřevěná borovice 25x25mm</t>
  </si>
  <si>
    <t>236</t>
  </si>
  <si>
    <t>12,7*1,08 "Přepočtené koeficientem množství</t>
  </si>
  <si>
    <t>119</t>
  </si>
  <si>
    <t>775511811</t>
  </si>
  <si>
    <t>Demontáž podlah vlysových k dalšímu použití s lištami přibíjených s vytažením hřebíků</t>
  </si>
  <si>
    <t>238</t>
  </si>
  <si>
    <t>"2.NP" 14,4</t>
  </si>
  <si>
    <t>775530012</t>
  </si>
  <si>
    <t>Montáž podlah palubkových masivních s tmelením a broušením, bez povrchové úpravy a olištování s podkladem z OSB desek, šířky palubky přes 120 do 135 mm přibíjených</t>
  </si>
  <si>
    <t>240</t>
  </si>
  <si>
    <t>121</t>
  </si>
  <si>
    <t>61189996</t>
  </si>
  <si>
    <t>palubky podlahové borovice tl 27mm A/B</t>
  </si>
  <si>
    <t>242</t>
  </si>
  <si>
    <t>775591311</t>
  </si>
  <si>
    <t>Skládané podlahy - ostatní práce lakování jednotlivé operace základní lak</t>
  </si>
  <si>
    <t>244</t>
  </si>
  <si>
    <t>123</t>
  </si>
  <si>
    <t>998775203</t>
  </si>
  <si>
    <t>Přesun hmot pro podlahy skládané stanovený procentní sazbou (%) z ceny vodorovná dopravní vzdálenost do 50 m v objektech výšky přes 12 do 24 m</t>
  </si>
  <si>
    <t>246</t>
  </si>
  <si>
    <t>776</t>
  </si>
  <si>
    <t>Podlahy povlakové</t>
  </si>
  <si>
    <t>776111116</t>
  </si>
  <si>
    <t>Příprava podkladu broušení podlah stávajícího podkladu pro odstranění lepidla (po starých krytinách)</t>
  </si>
  <si>
    <t>248</t>
  </si>
  <si>
    <t>125</t>
  </si>
  <si>
    <t>776121321</t>
  </si>
  <si>
    <t>Příprava podkladu penetrace neředěná podlah</t>
  </si>
  <si>
    <t>250</t>
  </si>
  <si>
    <t>776201812</t>
  </si>
  <si>
    <t>Demontáž povlakových podlahovin lepených ručně s podložkou</t>
  </si>
  <si>
    <t>252</t>
  </si>
  <si>
    <t>"4.NP" 7,2</t>
  </si>
  <si>
    <t>"5.NP" 14,8</t>
  </si>
  <si>
    <t>127</t>
  </si>
  <si>
    <t>776221111</t>
  </si>
  <si>
    <t>Montáž podlahovin z PVC lepením standardním lepidlem z pásů standardních</t>
  </si>
  <si>
    <t>254</t>
  </si>
  <si>
    <t>28411140</t>
  </si>
  <si>
    <t>PVC vinyl heterogenní protiskluzná se vsypem a výztuž. vrstvou tl 2.00mm nášlapná vrstva 0.9mm, hořlavost Bfl-s1, třída zátěže 34/43, útlum 4dB, bodová zátěž  ≤ 0.10mm, protiskluznost R10</t>
  </si>
  <si>
    <t>256</t>
  </si>
  <si>
    <t>22*1,1 "Přepočtené koeficientem množství</t>
  </si>
  <si>
    <t>129</t>
  </si>
  <si>
    <t>776223111</t>
  </si>
  <si>
    <t>Montáž podlahovin z PVC spoj podlah svařováním za tepla (včetně frézování)</t>
  </si>
  <si>
    <t>258</t>
  </si>
  <si>
    <t>776421111</t>
  </si>
  <si>
    <t>Montáž lišt obvodových lepených</t>
  </si>
  <si>
    <t>260</t>
  </si>
  <si>
    <t>"4.NP" 11,8-5,4</t>
  </si>
  <si>
    <t>"5.NP" 18,6-5,7</t>
  </si>
  <si>
    <t>131</t>
  </si>
  <si>
    <t>28411009</t>
  </si>
  <si>
    <t>lišta soklová PVC 18x80mm</t>
  </si>
  <si>
    <t>262</t>
  </si>
  <si>
    <t>19,3*1,02 "Přepočtené koeficientem množství</t>
  </si>
  <si>
    <t>776421711</t>
  </si>
  <si>
    <t>Montáž lišt vložení pásků z podlahoviny do lišt včetně nařezání</t>
  </si>
  <si>
    <t>264</t>
  </si>
  <si>
    <t>133</t>
  </si>
  <si>
    <t>266</t>
  </si>
  <si>
    <t>19,3*0,11 "Přepočtené koeficientem množství</t>
  </si>
  <si>
    <t>998776203</t>
  </si>
  <si>
    <t>Přesun hmot pro podlahy povlakové stanovený procentní sazbou (%) z ceny vodorovná dopravní vzdálenost do 50 m v objektech výšky přes 12 do 24 m</t>
  </si>
  <si>
    <t>268</t>
  </si>
  <si>
    <t>781</t>
  </si>
  <si>
    <t>Dokončovací práce - obklady</t>
  </si>
  <si>
    <t>135</t>
  </si>
  <si>
    <t>781121011</t>
  </si>
  <si>
    <t>Příprava podkladu před provedením obkladu nátěr penetrační na stěnu</t>
  </si>
  <si>
    <t>270</t>
  </si>
  <si>
    <t>781131112</t>
  </si>
  <si>
    <t>Izolace stěny pod obklad izolace nátěrem nebo stěrkou ve dvou vrstvách</t>
  </si>
  <si>
    <t>272</t>
  </si>
  <si>
    <t>137</t>
  </si>
  <si>
    <t>781474113</t>
  </si>
  <si>
    <t>Montáž obkladů vnitřních stěn z dlaždic keramických lepených flexibilním lepidlem maloformátových hladkých přes 12 do 19 ks/m2</t>
  </si>
  <si>
    <t>274</t>
  </si>
  <si>
    <t>59761071</t>
  </si>
  <si>
    <t>obklad keramický hladký přes 12 do 19ks/m2</t>
  </si>
  <si>
    <t>276</t>
  </si>
  <si>
    <t>285,615*1,1 "Přepočtené koeficientem množství</t>
  </si>
  <si>
    <t>139</t>
  </si>
  <si>
    <t>781477111</t>
  </si>
  <si>
    <t>Montáž obkladů vnitřních stěn z dlaždic keramických Příplatek k cenám za plochu do 10 m2 jednotlivě</t>
  </si>
  <si>
    <t>278</t>
  </si>
  <si>
    <t>781477114</t>
  </si>
  <si>
    <t>Montáž obkladů vnitřních stěn z dlaždic keramických Příplatek k cenám za dvousložkový spárovací tmel</t>
  </si>
  <si>
    <t>280</t>
  </si>
  <si>
    <t>141</t>
  </si>
  <si>
    <t>781494111</t>
  </si>
  <si>
    <t>Obklad - dokončující práce profily ukončovací lepené flexibilním lepidlem rohové</t>
  </si>
  <si>
    <t>282</t>
  </si>
  <si>
    <t>16*1,5</t>
  </si>
  <si>
    <t>17*2,0</t>
  </si>
  <si>
    <t>"Kuchyně, komory"</t>
  </si>
  <si>
    <t>"1.NP" 1*1,5</t>
  </si>
  <si>
    <t>"4.NP" 2*1,5</t>
  </si>
  <si>
    <t>781494511</t>
  </si>
  <si>
    <t>Obklad - dokončující práce profily ukončovací lepené flexibilním lepidlem ukončovací</t>
  </si>
  <si>
    <t>284</t>
  </si>
  <si>
    <t>143</t>
  </si>
  <si>
    <t>998781203</t>
  </si>
  <si>
    <t>Přesun hmot pro obklady keramické stanovený procentní sazbou (%) z ceny vodorovná dopravní vzdálenost do 50 m v objektech výšky přes 12 do 24 m</t>
  </si>
  <si>
    <t>286</t>
  </si>
  <si>
    <t>784</t>
  </si>
  <si>
    <t>Dokončovací práce - malby a tapety</t>
  </si>
  <si>
    <t>784171101</t>
  </si>
  <si>
    <t>Zakrytí nemalovaných ploch (materiál ve specifikaci) včetně pozdějšího odkrytí podlah</t>
  </si>
  <si>
    <t>288</t>
  </si>
  <si>
    <t>145</t>
  </si>
  <si>
    <t>58124842</t>
  </si>
  <si>
    <t>fólie pro malířské potřeby zakrývací tl 7µ 4x5m</t>
  </si>
  <si>
    <t>290</t>
  </si>
  <si>
    <t>317*1,05 "Přepočtené koeficientem množství</t>
  </si>
  <si>
    <t>784171111</t>
  </si>
  <si>
    <t>Zakrytí nemalovaných ploch (materiál ve specifikaci) včetně pozdějšího odkrytí svislých ploch např. stěn, oken, dveří v místnostech výšky do 3,80</t>
  </si>
  <si>
    <t>292</t>
  </si>
  <si>
    <t>147</t>
  </si>
  <si>
    <t>294</t>
  </si>
  <si>
    <t>455,815*1,05 "Přepočtené koeficientem množství</t>
  </si>
  <si>
    <t>784181111</t>
  </si>
  <si>
    <t>Penetrace podkladu jednonásobná základní silikátová bezbarvá v místnostech výšky do 3,80 m</t>
  </si>
  <si>
    <t>296</t>
  </si>
  <si>
    <t>149</t>
  </si>
  <si>
    <t>784211101</t>
  </si>
  <si>
    <t>Malby z malířských směsí oděruvzdorných za mokra dvojnásobné, bílé za mokra oděruvzdorné výborně v místnostech výšky do 3,80 m</t>
  </si>
  <si>
    <t>298</t>
  </si>
  <si>
    <t>02 - Výměna oken v domě Dejvická č.p. 397, č.o. 34, 160 00 Praha 6</t>
  </si>
  <si>
    <t>Dejvická č.p. 397, č.o. 34, 160 00 Praha 6</t>
  </si>
  <si>
    <t>340236212</t>
  </si>
  <si>
    <t>Zazdívka otvorů v příčkách nebo stěnách plochy do 0,09 m2 cihlami plnými tl přes 100 mm</t>
  </si>
  <si>
    <t>"otvory po WAW"6+3</t>
  </si>
  <si>
    <t>349234831</t>
  </si>
  <si>
    <t>Doplnění zdiva okenních obrub</t>
  </si>
  <si>
    <t>okna</t>
  </si>
  <si>
    <t>(1,77*2+2,19*2)*9+(1,77*2+2,97*2)*1+(2,495*2+2,165*2)*6+(0,515*2+2,2*2)*9+(0,85*2+0,525*2)*2+(0,98*2+2,01*2)*3+(1,2*2+2,01*2)*9+(0,8*2+2,795*2)*6</t>
  </si>
  <si>
    <t>(0,94*2+0,85*2)*1+(0,42*2+0,94*2)*9+(0,415*2+0,94*2)*13+(0,35*2+0,91*2)*21+(0,42*2+0,925*2)*4+(0,33*2+0,97*2)*2</t>
  </si>
  <si>
    <t>Vápenocementová štuková omítka malých ploch do 0,09 m2 na stěnách</t>
  </si>
  <si>
    <t>odhad</t>
  </si>
  <si>
    <t>612325302</t>
  </si>
  <si>
    <t>Vápenocementová štuková omítka ostění nebo nadpraží</t>
  </si>
  <si>
    <t>ostění, nadpraží, parapet</t>
  </si>
  <si>
    <t>((1,77*2+2,19*2)*9+(1,77*2+2,97*2)*1+(2,495*2+2,165*2)*6+(0,515*2+2,2*2)*9+(0,85*2+0,525*2)*2)*0,4</t>
  </si>
  <si>
    <t>((0,98*2+2,01*2)*3+(1,2*2+2,01*2)*9+(0,8*2+2,795*2)*6)*0,4</t>
  </si>
  <si>
    <t>((0,94*2+0,85*2)*1+(0,42*2+0,94*2)*9+(0,415*2+0,94*2)*13+(0,35*2+0,91*2)*21+(0,42*2+0,925*2)*4+(0,33*2+0,97*2)*2)</t>
  </si>
  <si>
    <t>629991011</t>
  </si>
  <si>
    <t>Zakrytí výplní otvorů a svislých ploch fólií přilepenou lepící páskou</t>
  </si>
  <si>
    <t>okna z vnitřní strany</t>
  </si>
  <si>
    <t>((1,77*2,19)*9+(1,77*2,97)*1+(2,495*2,165)*6+(0,515*2,2)*9+(0,85*0,525)*2+(0,98*2,01)*3+(1,2*2,01)*9+(0,8*2,795)*6)*1+(1,2*2,01)*3+(0,98*2,01)*3</t>
  </si>
  <si>
    <t>((0,94*0,85)*1+(0,42*0,94)*9+(0,415*0,94)*13+(0,35*0,91)*21+(0,42*0,925)*4+(0,33*0,97)*2)*1</t>
  </si>
  <si>
    <t>949101111</t>
  </si>
  <si>
    <t>Lešení pomocné pro objekty pozemních staveb s lešeňovou podlahou v do 1,9 m zatížení do 150 kg/m2</t>
  </si>
  <si>
    <t>952901111</t>
  </si>
  <si>
    <t>Vyčištění budov bytové a občanské výstavby při výšce podlaží do 4 m</t>
  </si>
  <si>
    <t>952902021</t>
  </si>
  <si>
    <t>Čištění budov zametení hladkých podlah</t>
  </si>
  <si>
    <t>968062354</t>
  </si>
  <si>
    <t>Vybourání dřevěných rámů oken dvojitých včetně křídel pl do 1 m2</t>
  </si>
  <si>
    <t>"F4"0,85*0,525*2</t>
  </si>
  <si>
    <t>"F10"0,94*0,65*1</t>
  </si>
  <si>
    <t>"F11"0,95*0,42*9</t>
  </si>
  <si>
    <t>"F12"0,94*0,415*13</t>
  </si>
  <si>
    <t>"F13"0,91*0,35*21</t>
  </si>
  <si>
    <t>"F14"0,925*0,42*4</t>
  </si>
  <si>
    <t>"F15"0,97*0,33*2</t>
  </si>
  <si>
    <t>968062355</t>
  </si>
  <si>
    <t>Vybourání dřevěných rámů oken dvojitých včetně křídel pl do 2 m2</t>
  </si>
  <si>
    <t>"F3"0,515*2,1*9</t>
  </si>
  <si>
    <t>"F5"0,98*2,01*3</t>
  </si>
  <si>
    <t>968062356</t>
  </si>
  <si>
    <t>Vybourání dřevěných rámů oken dvojitých včetně křídel pl do 4 m2</t>
  </si>
  <si>
    <t>"F1"1,77*2,19*9</t>
  </si>
  <si>
    <t>"F6"1,2*2,01*9</t>
  </si>
  <si>
    <t>968062357</t>
  </si>
  <si>
    <t>Vybourání dřevěných rámů oken dvojitých včetně křídel pl přes 4 m2</t>
  </si>
  <si>
    <t>"F1A"1,77*2,97*1</t>
  </si>
  <si>
    <t>"F2"2,495*2,165*6</t>
  </si>
  <si>
    <t>968072456r</t>
  </si>
  <si>
    <t>Demontáž vnitřního vybavení (vestavěný nábytek, garnyže apod.), které brání výměně výplní</t>
  </si>
  <si>
    <t>hod</t>
  </si>
  <si>
    <t>997006512</t>
  </si>
  <si>
    <t>Vodorovné doprava suti s naložením a složením na skládku do 1 km</t>
  </si>
  <si>
    <t>997006519</t>
  </si>
  <si>
    <t>Příplatek k vodorovnému přemístění suti na skládku ZKD 1 km přes 1 km</t>
  </si>
  <si>
    <t>47,303*19 "Přepočtené koeficientem množství</t>
  </si>
  <si>
    <t>997013116</t>
  </si>
  <si>
    <t>Vnitrostaveništní doprava suti a vybouraných hmot pro budovy v do 21 m s použitím mechanizace</t>
  </si>
  <si>
    <t>997013831</t>
  </si>
  <si>
    <t>Poplatek za uložení na skládce (skládkovné) stavebního odpadu směsného kód odpadu 170 904</t>
  </si>
  <si>
    <t>998011003</t>
  </si>
  <si>
    <t>Přesun hmot pro budovy zděné v do 24 m</t>
  </si>
  <si>
    <t>766441822</t>
  </si>
  <si>
    <t>Demontáž parapetních desek</t>
  </si>
  <si>
    <t>9+6+2+3*9+1+9+13+21+2</t>
  </si>
  <si>
    <t>766621113</t>
  </si>
  <si>
    <t>Montáž dřevěných oken</t>
  </si>
  <si>
    <t>"F3"0,515*2,165*9</t>
  </si>
  <si>
    <t>61110030r</t>
  </si>
  <si>
    <t>Replika špaletového okna dle výkresu DEJ_DPS_D.1.1_602_00, ozn. F1</t>
  </si>
  <si>
    <t>ks</t>
  </si>
  <si>
    <t>61110031r</t>
  </si>
  <si>
    <t>Replika špaletového okna dle výkresu DEJ_DPS_D.1.1_602_00, ozn. F1A</t>
  </si>
  <si>
    <t>61110032r</t>
  </si>
  <si>
    <t>Replika špaletového okna dle výkresu DEJ_DPS_D.1.1_602_00, ozn. F2</t>
  </si>
  <si>
    <t>61110033r</t>
  </si>
  <si>
    <t>Replika špaletového okna dle výkresu DEJ_DPS_D.1.1_602_00, ozn. F3</t>
  </si>
  <si>
    <t>61110034r</t>
  </si>
  <si>
    <t>Replika dřevěného okna dle výkresu DEJ_DPS_D.1.1_602_00, ozn. F4</t>
  </si>
  <si>
    <t>61110035r</t>
  </si>
  <si>
    <t>Replika dřevěného okna dle výkresu DEJ_DPS_D.1.1_602_00, ozn. F5</t>
  </si>
  <si>
    <t>61110036r</t>
  </si>
  <si>
    <t>Replika dřevěného okna dle výkresu DEJ_DPS_D.1.1_602_00, ozn. F6</t>
  </si>
  <si>
    <t>61110037r</t>
  </si>
  <si>
    <t>Repase stávajících balkónových dveří dle výkresu DEJ_DPS_D.1.1_602_00, ozn. F7</t>
  </si>
  <si>
    <t>61110041r</t>
  </si>
  <si>
    <t>Replika dřevěného okna dle výkresu DEJ_DPS_D.1.1_602_00, ozn. F10</t>
  </si>
  <si>
    <t>61110042r</t>
  </si>
  <si>
    <t>Replika dřevěného okna dle výkresu DEJ_DPS_D.1.1_602_00, ozn. F11</t>
  </si>
  <si>
    <t>61110043r</t>
  </si>
  <si>
    <t>Replika dřevěného okna dle výkresu DEJ_DPS_D.1.1_602_00, ozn. F12</t>
  </si>
  <si>
    <t>61110044r</t>
  </si>
  <si>
    <t>Replika dřevěného okna dle výkresu DEJ_DPS_D.1.1_602_00, ozn. F13</t>
  </si>
  <si>
    <t>61110045r</t>
  </si>
  <si>
    <t>Replika dřevěného okna dle výkresu DEJ_DPS_D.1.1_602_00, ozn. F14</t>
  </si>
  <si>
    <t>61110046r</t>
  </si>
  <si>
    <t>Replika dřevěného okna dle výkresu DEJ_DPS_D.1.1_602_00, ozn. F15</t>
  </si>
  <si>
    <t>61110048r</t>
  </si>
  <si>
    <t>Výroba vzorového okna  - k odsouhlasení MHMP OPP/NÚP</t>
  </si>
  <si>
    <t>Přesun hmot procentní pro konstrukce truhlářské v objektech v do 24 m</t>
  </si>
  <si>
    <t>767122811r</t>
  </si>
  <si>
    <t>Demontáž sítí proti holubům</t>
  </si>
  <si>
    <t>kpl</t>
  </si>
  <si>
    <t>767162115r</t>
  </si>
  <si>
    <t>Repase okna  700x500mm, dle výkresu DEJ_DPS_D.1.1_603_00, ozn. Z5</t>
  </si>
  <si>
    <t>767162116r</t>
  </si>
  <si>
    <t>Dodávka a montáž repliky stávajících ochranných mříží 500x950mm, dle výkresu DEJ_DPS_D.1.1_603_00, ozn. Z6</t>
  </si>
  <si>
    <t>767661811</t>
  </si>
  <si>
    <t>Demontáž mříží pevných nebo otevíravých</t>
  </si>
  <si>
    <t>0,5*0,95</t>
  </si>
  <si>
    <t>Přesun hmot procentní pro zámečnické konstrukce v objektech v do 24 m</t>
  </si>
  <si>
    <t>775511412</t>
  </si>
  <si>
    <t>Podlahy z vlysů lepených</t>
  </si>
  <si>
    <t>NOVÁ NÁŠLAPNÁ VRSTVA dle. STÁVAJÍCÍ vč. lišt a povrchové úpravy dle DEJ_DPS_D.1.1_805_00</t>
  </si>
  <si>
    <t>775511800</t>
  </si>
  <si>
    <t>Demontáž podlah vlysových lepených s lištami lepenými</t>
  </si>
  <si>
    <t>demont. stávající krytiny -dle DEJ_DPS_D.1.1_805_00</t>
  </si>
  <si>
    <t>Přesun hmot procentní pro podlahy dřevěné v objektech v do 24 m</t>
  </si>
  <si>
    <t>781473810</t>
  </si>
  <si>
    <t>Demontáž obkladů z obkladaček keramických lepených</t>
  </si>
  <si>
    <t>3,5*2*5</t>
  </si>
  <si>
    <t>781151031</t>
  </si>
  <si>
    <t>Celoplošné vyrovnání podkladu stěrkou tl 3 mm</t>
  </si>
  <si>
    <t>781474117</t>
  </si>
  <si>
    <t>Montáž obkladů vnitřních keramických hladkých do 45 ks/m2 lepených flexibilním lepidlem</t>
  </si>
  <si>
    <t>59761255</t>
  </si>
  <si>
    <t>obklad keramický hladký</t>
  </si>
  <si>
    <t>Přesun hmot procentní pro obklady keramické v objektech v do 24 m</t>
  </si>
  <si>
    <t>784181121</t>
  </si>
  <si>
    <t>Hloubková jednonásobná penetrace podkladu v místnostech výšky do 3,80 m</t>
  </si>
  <si>
    <t>306</t>
  </si>
  <si>
    <t>16,1*3,3*5+15,3*3,3*5+1,5*3,3*4*2+1,9*2*4*2+207,734-385,596/2</t>
  </si>
  <si>
    <t>784221101</t>
  </si>
  <si>
    <t>Dvojnásobné bílé malby ze směsí za sucha dobře otěruvzdorných v místnostech do 3,80 m</t>
  </si>
  <si>
    <t>308</t>
  </si>
  <si>
    <t>784181127</t>
  </si>
  <si>
    <t>Hloubková jednonásobná penetrace podkladu na schodišti o výšce podlaží do 3,80 m</t>
  </si>
  <si>
    <t>310</t>
  </si>
  <si>
    <t>"společné prostory stěny"(6*2+3,6*2+3,3*2+2,6*2)*2+1,5*2*1-0,6*2*0,7</t>
  </si>
  <si>
    <t>"společné prostory stěny"(5+5,4*2+0,3*2+0,3*2)*2*6+1,5*2*1</t>
  </si>
  <si>
    <t>"společné prostory stropy, schody ze spodní strany" 10,5*1,8+1,5*5+2,7*5,5*7</t>
  </si>
  <si>
    <t>784221107</t>
  </si>
  <si>
    <t>Dvojnásobné bílé malby ze směsí za sucha dobře otěruvzdorných na schodišti do 3,80 m</t>
  </si>
  <si>
    <t>312</t>
  </si>
  <si>
    <t>784660117r</t>
  </si>
  <si>
    <t>Obnova linkrustace s vrchním nátěrem syntetickým na schodišti výšky do 3,80 m vč. přípravy podkladu a odstraněné nesoudržých částí</t>
  </si>
  <si>
    <t>314</t>
  </si>
  <si>
    <t>"obnova do 30%  z celkové výměry" 171,34*0,3</t>
  </si>
  <si>
    <t>784660147</t>
  </si>
  <si>
    <t>Jednonásobný obnovovací syntetický nátěr linkrusty na schodišti výšky do 3,80 m</t>
  </si>
  <si>
    <t>316</t>
  </si>
  <si>
    <t>"společné prostory stěny"(6*2+3,6*2+3,3*2+2,6*2)*1,3-0,6*2*1,3</t>
  </si>
  <si>
    <t>"společné prostory stěny"(5+5,4*2+0,3*2+0,3*2)*1,3*6</t>
  </si>
  <si>
    <t>03 - D1_4_1a - ZTI</t>
  </si>
  <si>
    <t>D1 - Zařizovací předměty - nutné upřesnit dle konkrétního výběru investora</t>
  </si>
  <si>
    <t>D2 - Vnitřní kanalizace</t>
  </si>
  <si>
    <t xml:space="preserve">    D3 - Potrubí a tvarovky</t>
  </si>
  <si>
    <t xml:space="preserve">    D4 - Ostatní</t>
  </si>
  <si>
    <t>D5 - Vnitřní vodovod</t>
  </si>
  <si>
    <t xml:space="preserve">    D6 - Izolace potrubí</t>
  </si>
  <si>
    <t xml:space="preserve">    D7 - Armatury a zařízení</t>
  </si>
  <si>
    <t>D8 - Demontáže</t>
  </si>
  <si>
    <t>D1</t>
  </si>
  <si>
    <t>Zařizovací předměty - nutné upřesnit dle konkrétního výběru investora</t>
  </si>
  <si>
    <t>Pol1</t>
  </si>
  <si>
    <t>WC kombi se zadní nádržkou</t>
  </si>
  <si>
    <t>Pol2</t>
  </si>
  <si>
    <t>WC sedátko s funkcí pomalého sklápění</t>
  </si>
  <si>
    <t>Pol3</t>
  </si>
  <si>
    <t>Umyvadlo keramické š.500mm - vč.kotvících prvků, flexohadiček</t>
  </si>
  <si>
    <t>Pol4</t>
  </si>
  <si>
    <t>Umyvadlo keramické š.400mm - vč.kotvících prvků, flexohadiček</t>
  </si>
  <si>
    <t>Pol5</t>
  </si>
  <si>
    <t>Umyvadlová stojánková baterie páková</t>
  </si>
  <si>
    <t>Pol6</t>
  </si>
  <si>
    <t>Dřez 500x700mm</t>
  </si>
  <si>
    <t>Pol7</t>
  </si>
  <si>
    <t>Dřez 500x500mm</t>
  </si>
  <si>
    <t>Pol8</t>
  </si>
  <si>
    <t>Dvoudřez</t>
  </si>
  <si>
    <t>Pol9</t>
  </si>
  <si>
    <t>Dřezový sifon</t>
  </si>
  <si>
    <t>Pol10</t>
  </si>
  <si>
    <t>Dřezový sifon pro dvoudřez</t>
  </si>
  <si>
    <t>Pol11</t>
  </si>
  <si>
    <t>Dřezová baterie</t>
  </si>
  <si>
    <t>Pol12</t>
  </si>
  <si>
    <t>Dřezová odtoková souprava</t>
  </si>
  <si>
    <t>Pol13</t>
  </si>
  <si>
    <t>Umyvadlová odtoková souprava</t>
  </si>
  <si>
    <t>Pol14</t>
  </si>
  <si>
    <t>Umyvadlový sifon</t>
  </si>
  <si>
    <t>Pol15</t>
  </si>
  <si>
    <t>Sprchová nástěnná baterie páková vč.kotvících prvků, flexohadiček</t>
  </si>
  <si>
    <t>Pol16</t>
  </si>
  <si>
    <t>Vanová baterie se sprchou páková vč.kotvících prvků, flexohadiček</t>
  </si>
  <si>
    <t>Pol17</t>
  </si>
  <si>
    <t>Sprchová souprava do sprchového koutu vč.kotvících prvků</t>
  </si>
  <si>
    <t>Pol18</t>
  </si>
  <si>
    <t>Vanový sifon s odtokovou soupravou</t>
  </si>
  <si>
    <t>Pol19</t>
  </si>
  <si>
    <t>Sprchová vanička 900 x 900mm, oblouk</t>
  </si>
  <si>
    <t>Pol20</t>
  </si>
  <si>
    <t>Vana 1600x700mm</t>
  </si>
  <si>
    <t>Pol21</t>
  </si>
  <si>
    <t>Sprchová zástěna vč.kotvících prvků</t>
  </si>
  <si>
    <t>D2</t>
  </si>
  <si>
    <t>Vnitřní kanalizace</t>
  </si>
  <si>
    <t>D3</t>
  </si>
  <si>
    <t>Potrubí a tvarovky</t>
  </si>
  <si>
    <t>Pol22</t>
  </si>
  <si>
    <t>Potrubí PVC KG DN100 vč. kolen a odboček</t>
  </si>
  <si>
    <t>bm</t>
  </si>
  <si>
    <t>Pol23</t>
  </si>
  <si>
    <t>HT potrubí DN100 vč. kolen a odboček</t>
  </si>
  <si>
    <t>Pol24</t>
  </si>
  <si>
    <t>HT potrubí DN50 vč.kolen a odboček</t>
  </si>
  <si>
    <t>Pol25</t>
  </si>
  <si>
    <t>HT potrubí DN40 vč.kolen a odboček</t>
  </si>
  <si>
    <t>Pol26</t>
  </si>
  <si>
    <t>Čistící tvarovka DN100</t>
  </si>
  <si>
    <t>D4</t>
  </si>
  <si>
    <t>Ostatní</t>
  </si>
  <si>
    <t>Pol27</t>
  </si>
  <si>
    <t>Dvorní vpust - výměna stávající</t>
  </si>
  <si>
    <t>Pol28</t>
  </si>
  <si>
    <t>Ventilační hlavice DN100</t>
  </si>
  <si>
    <t>Pol29</t>
  </si>
  <si>
    <t>Podomítkový sifon DN50 pro myčku, pračku</t>
  </si>
  <si>
    <t>Pol30</t>
  </si>
  <si>
    <t>Sifon pro úkapy od kotle a pojstného ventilu DN40</t>
  </si>
  <si>
    <t>Pol31</t>
  </si>
  <si>
    <t>Revizní dvířka 150x200mm</t>
  </si>
  <si>
    <t>Pol32</t>
  </si>
  <si>
    <t>Zkoušky těsnosti, revizní zprávy atd.</t>
  </si>
  <si>
    <t>Pol33</t>
  </si>
  <si>
    <t>Požárně těsněný prostup d=110mm</t>
  </si>
  <si>
    <t>998721203</t>
  </si>
  <si>
    <t>Přesun hmot pro vnitřní kanalizace stanovený procentní sazbou (%) z ceny vodorovná dopravní vzdálenost do 50 m v objektech výšky přes 12 do 24 m</t>
  </si>
  <si>
    <t>D5</t>
  </si>
  <si>
    <t>Vnitřní vodovod</t>
  </si>
  <si>
    <t>Pol34</t>
  </si>
  <si>
    <t>Potrubí ocelové pozinkované DN 32, včetně tvarovek a závěsů</t>
  </si>
  <si>
    <t>Pol35</t>
  </si>
  <si>
    <t>Potrubí EVO PP-RCT včetně tvarovek a závěsů, PN20; 20x2,3mm, DN15</t>
  </si>
  <si>
    <t>Pol36</t>
  </si>
  <si>
    <t>Potrubí EVO PP-RCT včetně tvarovek a závěsů, PN20; 25x2,8mm, DN20</t>
  </si>
  <si>
    <t>Pol37</t>
  </si>
  <si>
    <t>Potrubí EVO PP-RCT včetně tvarovek a závěsů, PN20; 40x4,5mm, DN32</t>
  </si>
  <si>
    <t>D6</t>
  </si>
  <si>
    <t>Izolace potrubí</t>
  </si>
  <si>
    <t>Pol38</t>
  </si>
  <si>
    <t>Izolace pro potrubí tl.13 mm; DN15</t>
  </si>
  <si>
    <t>Pol39</t>
  </si>
  <si>
    <t>Izolace pro potrubí tl.13 mm; DN20</t>
  </si>
  <si>
    <t>Pol40</t>
  </si>
  <si>
    <t>Izolace pro potrubí tl.13 mm; DN32</t>
  </si>
  <si>
    <t>Pol41</t>
  </si>
  <si>
    <t>Izolace pro potrubí tl.20 mm; DN15</t>
  </si>
  <si>
    <t>Pol42</t>
  </si>
  <si>
    <t>Izolace pro potrubí tl.20 mm; DN20</t>
  </si>
  <si>
    <t>D7</t>
  </si>
  <si>
    <t>Armatury a zařízení</t>
  </si>
  <si>
    <t>Pol43</t>
  </si>
  <si>
    <t>Kulový kohout DN32</t>
  </si>
  <si>
    <t>Pol44</t>
  </si>
  <si>
    <t>Kulový kohout DN32 automatický</t>
  </si>
  <si>
    <t>Pol45</t>
  </si>
  <si>
    <t>Kulový kohout DN20</t>
  </si>
  <si>
    <t>Pol46</t>
  </si>
  <si>
    <t>Zpětná klapka DN32</t>
  </si>
  <si>
    <t>Pol47</t>
  </si>
  <si>
    <t>Zpětná klapka DN20</t>
  </si>
  <si>
    <t>Pol48</t>
  </si>
  <si>
    <t>Filtr DN20</t>
  </si>
  <si>
    <t>Pol49</t>
  </si>
  <si>
    <t>Podružný bytový vodoměr pro studenou vodu Q=1,5m3/h vč.převlečných matic</t>
  </si>
  <si>
    <t>Pol50</t>
  </si>
  <si>
    <t>Odvzdušňovací ventil DN20</t>
  </si>
  <si>
    <t>Pol51</t>
  </si>
  <si>
    <t>Vypouštěcí kohout DN15</t>
  </si>
  <si>
    <t>Pol52</t>
  </si>
  <si>
    <t>Rohový ventil DN15</t>
  </si>
  <si>
    <t>Pol53</t>
  </si>
  <si>
    <t>Pračkový ventil se ZK20</t>
  </si>
  <si>
    <t>Pol54</t>
  </si>
  <si>
    <t>Hydrantový systém D19, hadice 30m, vč.uzávěru vč.skříně</t>
  </si>
  <si>
    <t>Pol55</t>
  </si>
  <si>
    <t>Požárně těsněný prostup d=40mm</t>
  </si>
  <si>
    <t>Pol56</t>
  </si>
  <si>
    <t>Pojistný ventil 0-0,6MPa DN25</t>
  </si>
  <si>
    <t>Pol57</t>
  </si>
  <si>
    <t>Proplach a dezinfekce vodovodu</t>
  </si>
  <si>
    <t>Pol58</t>
  </si>
  <si>
    <t>Tlaková zkouška vodovodu</t>
  </si>
  <si>
    <t>998722203</t>
  </si>
  <si>
    <t>Přesun hmot pro vnitřní vodovod stanovený procentní sazbou (%) z ceny vodorovná dopravní vzdálenost do 50 m v objektech výšky přes 12 do 24 m</t>
  </si>
  <si>
    <t>D8</t>
  </si>
  <si>
    <t>Demontáže</t>
  </si>
  <si>
    <t>Pol59</t>
  </si>
  <si>
    <t>Demontáž WC</t>
  </si>
  <si>
    <t>Pol60</t>
  </si>
  <si>
    <t>Demontáž umyvadla</t>
  </si>
  <si>
    <t>Pol61</t>
  </si>
  <si>
    <t>Demontáž dřezu</t>
  </si>
  <si>
    <t>Pol62</t>
  </si>
  <si>
    <t>Demontáž sprchy</t>
  </si>
  <si>
    <t>Pol63</t>
  </si>
  <si>
    <t>Demontáž vany</t>
  </si>
  <si>
    <t>Pol64</t>
  </si>
  <si>
    <t>Demontáž kanalizačního potrubí do DN100</t>
  </si>
  <si>
    <t>Pol65</t>
  </si>
  <si>
    <t>Demontáž podlahových vpustí DN100</t>
  </si>
  <si>
    <t>Pol66</t>
  </si>
  <si>
    <t>Demontáž zápachových uzávěrek do DN70</t>
  </si>
  <si>
    <t>Pol67</t>
  </si>
  <si>
    <t>Demontáž vodovodního potrubí do DN50</t>
  </si>
  <si>
    <t>Pol68</t>
  </si>
  <si>
    <t>Demontáž vodovodního potrubí do DN25</t>
  </si>
  <si>
    <t>Pol69</t>
  </si>
  <si>
    <t>Demontáž baterií stojánkových</t>
  </si>
  <si>
    <t>Pol70</t>
  </si>
  <si>
    <t>Demontáž baterií sprchových</t>
  </si>
  <si>
    <t>Pol71</t>
  </si>
  <si>
    <t>Demontáž výtokových ventilů</t>
  </si>
  <si>
    <t>725590813</t>
  </si>
  <si>
    <t>Vnitrostaveništní přemístění vybouraných (demontovaných) hmot zařizovacích předmětů vodorovně do 100 m v objektech výšky přes 12 do 24 m</t>
  </si>
  <si>
    <t>6,684*19 "Přepočtené koeficientem množství</t>
  </si>
  <si>
    <t>04 - D1_4_1b - ZTI - napojení</t>
  </si>
  <si>
    <t xml:space="preserve">    722 - Zdravotechnika - vnitřní vodovod</t>
  </si>
  <si>
    <t xml:space="preserve">    724 - Zdravotechnika - strojní vybavení</t>
  </si>
  <si>
    <t>HZS - Hodinové zúčtovací sazby</t>
  </si>
  <si>
    <t>713463131</t>
  </si>
  <si>
    <t>Montáž izolace tepelné potrubí a ohybů tvarovkami nebo deskami potrubními pouzdry bez povrchové úpravy (izolační materiál ve specifikaci) přilepenými v příčných a podélných spojích izolace potrubí jednovrstvá, tloušťky izolace do 25 mm</t>
  </si>
  <si>
    <t>28377116</t>
  </si>
  <si>
    <t>pouzdro izolační potrubní z pěnového polyetylenu 35/13mm</t>
  </si>
  <si>
    <t>998713202</t>
  </si>
  <si>
    <t>Přesun hmot pro izolace tepelné stanovený procentní sazbou (%) z ceny vodorovná dopravní vzdálenost do 50 m v objektech výšky přes 6 do 12 m</t>
  </si>
  <si>
    <t>721174042</t>
  </si>
  <si>
    <t>Potrubí z trub polypropylenových připojovací DN 40</t>
  </si>
  <si>
    <t>721226R03</t>
  </si>
  <si>
    <t>Vtok (nálevka) DN32 se zápachovou uzávěrkou a kuličkou pro suchý stav</t>
  </si>
  <si>
    <t>721290111</t>
  </si>
  <si>
    <t>Zkouška těsnosti kanalizace v objektech vodou do DN 125</t>
  </si>
  <si>
    <t>998721202</t>
  </si>
  <si>
    <t>Přesun hmot pro vnitřní kanalizace stanovený procentní sazbou (%) z ceny vodorovná dopravní vzdálenost do 50 m v objektech výšky přes 6 do 12 m</t>
  </si>
  <si>
    <t>722</t>
  </si>
  <si>
    <t>Zdravotechnika - vnitřní vodovod</t>
  </si>
  <si>
    <t>722174024</t>
  </si>
  <si>
    <t>Potrubí z plastových trubek z polypropylenu PPR svařovaných polyfúzně PN 20 (SDR 6) D 32 x 5,4</t>
  </si>
  <si>
    <t>722231073</t>
  </si>
  <si>
    <t>Armatury se dvěma závity ventily zpětné mosazné PN 10 do 110°C G 3/4"</t>
  </si>
  <si>
    <t>722231142</t>
  </si>
  <si>
    <t>Armatury se dvěma závity ventily pojistné rohové G 3/4"</t>
  </si>
  <si>
    <t>722232043</t>
  </si>
  <si>
    <t>Armatury se dvěma závity kulové kohouty PN 42 do 185 °C přímé vnitřní závit G 1/2"</t>
  </si>
  <si>
    <t>722232123</t>
  </si>
  <si>
    <t>Armatury se dvěma závity kulové kohouty PN 42 do 185 °C plnoprůtokové vnitřní závit G 3/4"</t>
  </si>
  <si>
    <t>722290R01</t>
  </si>
  <si>
    <t>Demontáž a zhotovení odbočky části potrubí v místě napojení nových rozvodů vody</t>
  </si>
  <si>
    <t>soubor</t>
  </si>
  <si>
    <t>722290226</t>
  </si>
  <si>
    <t>Zkoušky, proplach a desinfekce vodovodního potrubí zkoušky těsnosti vodovodního potrubí závitového do DN 50</t>
  </si>
  <si>
    <t>722290234</t>
  </si>
  <si>
    <t>Zkoušky, proplach a desinfekce vodovodního potrubí proplach a desinfekce vodovodního potrubí do DN 80</t>
  </si>
  <si>
    <t>998722202</t>
  </si>
  <si>
    <t>Přesun hmot pro vnitřní vodovod stanovený procentní sazbou (%) z ceny vodorovná dopravní vzdálenost do 50 m v objektech výšky přes 6 do 12 m</t>
  </si>
  <si>
    <t>724</t>
  </si>
  <si>
    <t>Zdravotechnika - strojní vybavení</t>
  </si>
  <si>
    <t>724131R01</t>
  </si>
  <si>
    <t>Montážní blok k ÚV 1" s obtokem, se vzorkovacím kohoutem</t>
  </si>
  <si>
    <t>CS ÚRS 2021 02</t>
  </si>
  <si>
    <t>724131R02</t>
  </si>
  <si>
    <t>Sada 2 ks nerez napojovacích pancéřovaných hadic, 600mm</t>
  </si>
  <si>
    <t>724131R03</t>
  </si>
  <si>
    <t>Měření, tvrdost vody MB-1</t>
  </si>
  <si>
    <t>724131R04</t>
  </si>
  <si>
    <t>Sestava filtru mechanických nečistot, včetně kohoutů dle schematu</t>
  </si>
  <si>
    <t>7222622R1</t>
  </si>
  <si>
    <t>Vodoměry pro vodu do 40°C závitové horizontální jednovtokové suchoběžné G 3/4" x 130 mm Qn 2,0</t>
  </si>
  <si>
    <t>998724202</t>
  </si>
  <si>
    <t>Přesun hmot pro strojní vybavení stanovený procentní sazbou (%) z ceny vodorovná dopravní vzdálenost do 50 m v objektech výšky přes 6 do 12 m</t>
  </si>
  <si>
    <t>HZS</t>
  </si>
  <si>
    <t>Hodinové zúčtovací sazby</t>
  </si>
  <si>
    <t>HZS2491</t>
  </si>
  <si>
    <t>Hodinové zúčtovací sazby profesí PSV zednické výpomoci a pomocné práce PSV dělník zednických výpomocí</t>
  </si>
  <si>
    <t>262144</t>
  </si>
  <si>
    <t>Poznámka k položce:
Poznámka k položce: sekání drážek a prostupů, hrubé zapravení</t>
  </si>
  <si>
    <t>05 - D1_4_2 - Plynoinstalace</t>
  </si>
  <si>
    <t xml:space="preserve">    783 - Dokončovací práce - nátěry</t>
  </si>
  <si>
    <t>723111203</t>
  </si>
  <si>
    <t>Potrubí z ocelových trubek závitových černých spojovaných svařováním, bezešvých běžných DN 20</t>
  </si>
  <si>
    <t>Poznámka k položce:
Poznámka k položce: vč. tvarovek a závěsného metriálu</t>
  </si>
  <si>
    <t>723111204</t>
  </si>
  <si>
    <t>Potrubí z ocelových trubek závitových černých spojovaných svařováním, bezešvých běžných DN 25</t>
  </si>
  <si>
    <t>723111205</t>
  </si>
  <si>
    <t>Potrubí z ocelových trubek závitových černých spojovaných svařováním, bezešvých běžných DN 32</t>
  </si>
  <si>
    <t>723111206</t>
  </si>
  <si>
    <t>Potrubí z ocelových trubek závitových černých spojovaných svařováním, bezešvých běžných DN 40</t>
  </si>
  <si>
    <t>723111207</t>
  </si>
  <si>
    <t>Potrubí z ocelových trubek závitových černých spojovaných svařováním, bezešvých běžných DN 50</t>
  </si>
  <si>
    <t>723120805</t>
  </si>
  <si>
    <t>Demontáž potrubí svařovaného z ocelových trubek závitových do DN 50</t>
  </si>
  <si>
    <t>723120809</t>
  </si>
  <si>
    <t>Demontáž potrubí svařovaného z ocelových trubek závitových přes 50 do DN 80</t>
  </si>
  <si>
    <t>723150313</t>
  </si>
  <si>
    <t>Potrubí z ocelových trubek hladkých černých spojovaných svařováním tvářených za tepla Ø 76/3,2</t>
  </si>
  <si>
    <t>723150314</t>
  </si>
  <si>
    <t>Potrubí z ocelových trubek hladkých černých spojovaných svařováním tvářených za tepla Ø 89/3,6</t>
  </si>
  <si>
    <t>723231162</t>
  </si>
  <si>
    <t>Armatury se dvěma závity kohouty kulové PN 42 do 185°C plnoprůtokové vnitřní závit těžká řada G 1/2"</t>
  </si>
  <si>
    <t>723231163</t>
  </si>
  <si>
    <t>Armatury se dvěma závity kohouty kulové PN 42 do 185°C plnoprůtokové vnitřní závit těžká řada G 3/4"</t>
  </si>
  <si>
    <t>723231164</t>
  </si>
  <si>
    <t>Armatury se dvěma závity kohouty kulové PN 42 do 185°C plnoprůtokové vnitřní závit těžká řada G 1"</t>
  </si>
  <si>
    <t>723260R01</t>
  </si>
  <si>
    <t>Demontáže plynových topidel WAV</t>
  </si>
  <si>
    <t>723290821</t>
  </si>
  <si>
    <t>Vnitrostaveništní přemítění vybouraných (demontovaných) hmot vnitřní plynovod vodorovně do 100 m v objektech výšky do 6 m</t>
  </si>
  <si>
    <t>998723202</t>
  </si>
  <si>
    <t>Přesun hmot pro vnitřní plynovod stanovený procentní sazbou (%) z ceny vodorovná dopravní vzdálenost do 50 m v objektech výšky přes 6 do 12 m</t>
  </si>
  <si>
    <t>783</t>
  </si>
  <si>
    <t>Dokončovací práce - nátěry</t>
  </si>
  <si>
    <t>783614551</t>
  </si>
  <si>
    <t>Základní nátěr armatur a kovových potrubí jednonásobný potrubí do DN 50 mm syntetický</t>
  </si>
  <si>
    <t>783614561</t>
  </si>
  <si>
    <t>Základní nátěr armatur a kovových potrubí jednonásobný potrubí přes DN 50 do DN 100 mm syntetický</t>
  </si>
  <si>
    <t>783617611</t>
  </si>
  <si>
    <t>Krycí nátěr (email) armatur a kovových potrubí potrubí do DN 50 mm dvojnásobný syntetický standardní</t>
  </si>
  <si>
    <t>783617631</t>
  </si>
  <si>
    <t>Krycí nátěr (email) armatur a kovových potrubí potrubí přes DN 50 do DN 100 mm dvojnásobný syntetický standardní</t>
  </si>
  <si>
    <t>HZS2212</t>
  </si>
  <si>
    <t>Hodinové zúčtovací sazby profesí PSV provádění stavebních instalací instalatér odborný</t>
  </si>
  <si>
    <t>Poznámka k položce:
Poznámka k položce: přípravné práce, zvýšená pracnost realizace a přepojování</t>
  </si>
  <si>
    <t>06 - D1_4_3 -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</si>
  <si>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</si>
  <si>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</si>
  <si>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</si>
  <si>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</si>
  <si>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28377096</t>
  </si>
  <si>
    <t>pouzdro izolační potrubní z pěnového polyetylenu 15/20mm</t>
  </si>
  <si>
    <t>28377106</t>
  </si>
  <si>
    <t>pouzdro izolační potrubní z pěnového polyetylenu 18/20mm</t>
  </si>
  <si>
    <t>731</t>
  </si>
  <si>
    <t>Ústřední vytápění - kotelny</t>
  </si>
  <si>
    <t>731244R00</t>
  </si>
  <si>
    <t>Kotel ocelový závěsný na plyn kondenzační o výkonu 4,2-21,2 kW s integrovaným zásobníkem TV  - kotel bude dodán v provedení "C", tedy s nezávislým přívodem vzduchu pro spalování na prostoru instalace a odvodem spalin do venkovního prostředí - výkon pro vy</t>
  </si>
  <si>
    <t>Poznámka k položce:
Poznámka k položce: Vzhledem k prostorovým možnostem je nutné u každého kompletu ověřit možnosti osazení !!! ( v daných podmínkách je doporučena a ověřena např. instalace referenčního zařízení sestavy Vaillant VUI 246/5-5 ecoTEC plus složené ze dvou částí, a to z kotle VUW 246/5-5 ecoTEC plus a závěsného nepřímotopeného zásobníku actoSTOR VIH CL20 s vrstveným ukládáním vody) - instalace obou částí na stěně za sebou</t>
  </si>
  <si>
    <t>731810R01</t>
  </si>
  <si>
    <t>Kouřovod koaxiální 80/125, vnitřní vložka plastová, plášť ocel, délka cca do 2,5m, 1x koleno 90°, přechod na svislou vložku</t>
  </si>
  <si>
    <t>Poznámka k položce:
Poznámka k položce: Kotle budou dodány s připojovacím kusem 60/100mm pro napojení na koncentrický kouřovod pro spotřebič typu "C" s přechodem na odvod spalin 80/125 - podle přesného osazení kotlů a otvorů do průduchů provede montážní firma přesné zaměření konfigurace spalinových cest !!!</t>
  </si>
  <si>
    <t>731810R02</t>
  </si>
  <si>
    <t>Svislý odvod spalin - kouřovod koaxiální 80/125, vnitřní vložka plastová, plášť ocel, zakončení hlavicí, včetně kotvení v průduchách</t>
  </si>
  <si>
    <t>731810R03</t>
  </si>
  <si>
    <t>Svislý odvod spalin - kouřovod třísložkový ( vedený šachtou) 80/125, vnitřní vložka plastová, tepelná izolace plášť ocel, zakončení hlavicí, včetně kotvení ke stěně - přívod spalovacího vzduchu v tomto případě ze šachty koaxiálním kouřovodem</t>
  </si>
  <si>
    <t>998731202</t>
  </si>
  <si>
    <t>Přesun hmot pro kotelny stanovený procentní sazbou (%) z ceny vodorovná dopravní vzdálenost do 50 m v objektech výšky přes 6 do 12 m</t>
  </si>
  <si>
    <t>733</t>
  </si>
  <si>
    <t>Ústřední vytápění - rozvodné potrubí</t>
  </si>
  <si>
    <t>733223202</t>
  </si>
  <si>
    <t>Potrubí z trubek měděných tvrdých spojovaných tvrdým pájením Ø 15/1</t>
  </si>
  <si>
    <t>Poznámka k položce:
Poznámka k položce: vč. tvarovek a závěsného systému</t>
  </si>
  <si>
    <t>733223203</t>
  </si>
  <si>
    <t>Potrubí z trubek měděných tvrdých spojovaných tvrdým pájením Ø 18/1</t>
  </si>
  <si>
    <t>733291101</t>
  </si>
  <si>
    <t>Zkoušky těsnosti potrubí z trubek měděných Ø do 35/1,5</t>
  </si>
  <si>
    <t>998733202</t>
  </si>
  <si>
    <t>Přesun hmot pro rozvody potrubí stanovený procentní sazbou z ceny vodorovná dopravní vzdálenost do 50 m v objektech výšky přes 6 do 12 m</t>
  </si>
  <si>
    <t>734</t>
  </si>
  <si>
    <t>Ústřední vytápění - armatury</t>
  </si>
  <si>
    <t>734221R00</t>
  </si>
  <si>
    <t>Filtr pro odkalení a odstranění nečistot s demagnetizací (magnetická filtrace) včetně připojovacího T-kusu a uzávěrů</t>
  </si>
  <si>
    <t>Poznámka k položce:
Poznámka k položce: např. ref. výrobek Sentinel Eliminator Vortex 300 apod.</t>
  </si>
  <si>
    <t>734221R01</t>
  </si>
  <si>
    <t>Ventily regulační závitové hlavice termostatické, pro ovládání ventilů PN 10 do 110°C kapalinové otopných těles</t>
  </si>
  <si>
    <t>734261402</t>
  </si>
  <si>
    <t>Šroubení připojovací armatury radiátorů VK PN 10 do 110°C, regulační uzavíratelné rohové G 1/2 x 18</t>
  </si>
  <si>
    <t>734261R01</t>
  </si>
  <si>
    <t>Armatura připojovací rohová (typu HM) G 1/2 pro spodní středové připojení koupelnových těles, vč. termostatické hlavice</t>
  </si>
  <si>
    <t>998734202</t>
  </si>
  <si>
    <t>Přesun hmot pro armatury stanovený procentní sazbou (%) z ceny vodorovná dopravní vzdálenost do 50 m v objektech výšky přes 6 do 12 m</t>
  </si>
  <si>
    <t>735</t>
  </si>
  <si>
    <t>Ústřední vytápění - otopná tělesa</t>
  </si>
  <si>
    <t>735152R01</t>
  </si>
  <si>
    <t>Otopná tělesa panelová VK se středovým připojením dvoudesková PN 1,0 MPa, T do 110°C s jednou přídavnou přestupní plochou výšky tělesa 900 mm stavební délky / výkonu 400 mm / 702 W</t>
  </si>
  <si>
    <t>735152R02</t>
  </si>
  <si>
    <t>Otopná tělesa panelová VK se středovým připojením dvoudesková PN 1,0 MPa, T do 110°C se dvěma přídavnými přestupními plochami výšky tělesa 600 mm stavební délky / výkonu 1100 mm / 1847 W</t>
  </si>
  <si>
    <t>735152R03</t>
  </si>
  <si>
    <t>Otopná tělesa panelová VK se středovým připojením dvoudesková PN 1,0 MPa, T do 110°C se dvěma přídavnými přestupními plochami výšky tělesa 600 mm stavební délky / výkonu 1200 mm / 2015 W</t>
  </si>
  <si>
    <t>735152R04</t>
  </si>
  <si>
    <t>Otopná tělesa panelová VK se středovým připojením třídesková PN 1,0 MPa, T do 110°C se třemi přídavnými přestupními plochami výšky tělesa 600 mm stavební délky / výkonu 1200 mm / 2887 W</t>
  </si>
  <si>
    <t>735152R05</t>
  </si>
  <si>
    <t>Otopná tělesa panelová VK se středovým připojením třídesková PN 1,0 MPa, T do 110°C se třemi přídavnými přestupními plochami výšky tělesa 600 mm stavební délky / výkonu 1400 mm / 3368 W</t>
  </si>
  <si>
    <t>735152R06</t>
  </si>
  <si>
    <t>Otopná tělesa panelová VK se středovým připojením třídesková PN 1,0 MPa, T do 110°C se třemi přídavnými přestupními plochami výšky tělesa 600 mm stavební délky / výkonu 1600 mm / 3850 W</t>
  </si>
  <si>
    <t>735152R07</t>
  </si>
  <si>
    <t>Otopná tělesa panelová VK se středovým připojením třídesková PN 1,0 MPa, T do 110°C se třemi přídavnými přestupními plochami výšky tělesa 600 mm stavební délky / výkonu 1800 mm / 4331 W</t>
  </si>
  <si>
    <t>735152R08</t>
  </si>
  <si>
    <t>Otopná tělesa panelová VK se středovým připojením třídesková PN 1,0 MPa, T do 110°C se třemi přídavnými přestupními plochami výšky tělesa 900 mm stavební délky / výkonu 600 mm / 1997 W</t>
  </si>
  <si>
    <t>735152R09</t>
  </si>
  <si>
    <t>Otopná tělesa panelová VK se středovým připojením třídesková PN 1,0 MPa, T do 110°C se třemi přídavnými přestupními plochami výšky tělesa 900 mm stavební délky / výkonu 700 mm / 2330 W</t>
  </si>
  <si>
    <t>735164R11</t>
  </si>
  <si>
    <t>Otopná tělesa trubková se spodním středovým připojením na stěnu výšky tělesa 1220 mm, délky 600 mm</t>
  </si>
  <si>
    <t>735164R15</t>
  </si>
  <si>
    <t>Otopná tělesa trubková se spodním středovým připojením na stěnu výšky tělesa 1500 mm, délky 600 mm</t>
  </si>
  <si>
    <t>735164R51</t>
  </si>
  <si>
    <t>Elektrické topné těleso s integrovaným regulátorem teploty, 300 W</t>
  </si>
  <si>
    <t>998735202</t>
  </si>
  <si>
    <t>Přesun hmot pro otopná tělesa stanovený procentní sazbou (%) z ceny vodorovná dopravní vzdálenost do 50 m v objektech výšky přes 6 do 12 m</t>
  </si>
  <si>
    <t>07 - VON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</si>
  <si>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</si>
  <si>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</si>
  <si>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</si>
  <si>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</si>
  <si>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</si>
  <si>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</si>
  <si>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</si>
  <si>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</si>
  <si>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</si>
  <si>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</si>
  <si>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</si>
  <si>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010001000</t>
  </si>
  <si>
    <t>Průzkumné a geodetické práce</t>
  </si>
  <si>
    <t>013254000</t>
  </si>
  <si>
    <t>Dokumentace skutečného provedení stavby</t>
  </si>
  <si>
    <t>-1828398222</t>
  </si>
  <si>
    <t>VRN3</t>
  </si>
  <si>
    <t>Zařízení staveniště</t>
  </si>
  <si>
    <t>030001000</t>
  </si>
  <si>
    <t>035002000</t>
  </si>
  <si>
    <t>koordinační činnost</t>
  </si>
  <si>
    <t>-1445826688</t>
  </si>
  <si>
    <t>VRN4</t>
  </si>
  <si>
    <t>Inženýrská činnost</t>
  </si>
  <si>
    <t>040001000</t>
  </si>
  <si>
    <t>Poznámka k položce:
Poznámka k položce: Součástí je: - Plynovod: zkoušky tlakové, revize plynovodu - Vytápění: zkoušky topné, zaregulování, uvedení do provozu, zaškolení obsluhy, vypuštění, napuštění soustavy</t>
  </si>
  <si>
    <t>041002000</t>
  </si>
  <si>
    <t>Bezpečnostní a hygienická opatření na staveništi</t>
  </si>
  <si>
    <t>401872960</t>
  </si>
  <si>
    <t>VRN6</t>
  </si>
  <si>
    <t>Územní vlivy</t>
  </si>
  <si>
    <t>060001000</t>
  </si>
  <si>
    <t>065002000</t>
  </si>
  <si>
    <t>Mimostaveništní doprava materiálů</t>
  </si>
  <si>
    <t>166304122</t>
  </si>
  <si>
    <t>VRN7</t>
  </si>
  <si>
    <t>Provozní vlivy</t>
  </si>
  <si>
    <t>070001000</t>
  </si>
  <si>
    <t>Poznámka k položce:
Poznámka k položce: Včetně DIO, záborů apod. Byty jsou obydlené - práce za provozu.</t>
  </si>
  <si>
    <t>VRN9</t>
  </si>
  <si>
    <t>Ostatní náklady</t>
  </si>
  <si>
    <t>090001000</t>
  </si>
  <si>
    <t>Poznámka k položce:
Poznámka k položce: - Plynoinstalace: odvoz a likvidace odpadu, odvoz na skládku nebo do technických služeb, skládkovné, poplatky</t>
  </si>
  <si>
    <t>091404000</t>
  </si>
  <si>
    <t>Práce na památkovém objektu-vzorkování pro MHMP OPP/NPÚ</t>
  </si>
  <si>
    <t>127394365</t>
  </si>
  <si>
    <t>Veškeré vzorky dle PD ( vyrobení repliky okna, vzorky fasádních barev, teracová dlažba)</t>
  </si>
  <si>
    <t>094103000</t>
  </si>
  <si>
    <t>Oprava fasády po kotvách</t>
  </si>
  <si>
    <t>1351305223</t>
  </si>
  <si>
    <t>Výměna oken a rekonstrukce zdravotně-technických instalací v domě Dejvická 397/34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</si>
</sst>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2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workbookViewId="0" topLeftCell="A1">
      <selection activeCell="AI10" sqref="AI10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10"/>
      <c r="AS2" s="310"/>
      <c r="AT2" s="310"/>
      <c r="AU2" s="310"/>
      <c r="AV2" s="310"/>
      <c r="AW2" s="310"/>
      <c r="AX2" s="310"/>
      <c r="AY2" s="310"/>
      <c r="AZ2" s="310"/>
      <c r="BA2" s="310"/>
      <c r="BB2" s="310"/>
      <c r="BC2" s="310"/>
      <c r="BD2" s="310"/>
      <c r="BE2" s="310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94" t="s">
        <v>14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3"/>
      <c r="AQ5" s="23"/>
      <c r="AR5" s="21"/>
      <c r="BE5" s="291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96" t="s">
        <v>1421</v>
      </c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3"/>
      <c r="AQ6" s="23"/>
      <c r="AR6" s="21"/>
      <c r="BE6" s="292"/>
      <c r="BS6" s="18" t="s">
        <v>6</v>
      </c>
    </row>
    <row r="7" spans="2:71" s="1" customFormat="1" ht="12" customHeight="1">
      <c r="B7" s="22"/>
      <c r="C7" s="23"/>
      <c r="D7" s="30" t="s">
        <v>17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18</v>
      </c>
      <c r="AL7" s="23"/>
      <c r="AM7" s="23"/>
      <c r="AN7" s="28" t="s">
        <v>1</v>
      </c>
      <c r="AO7" s="23"/>
      <c r="AP7" s="23"/>
      <c r="AQ7" s="23"/>
      <c r="AR7" s="21"/>
      <c r="BE7" s="292"/>
      <c r="BS7" s="18" t="s">
        <v>6</v>
      </c>
    </row>
    <row r="8" spans="2:71" s="1" customFormat="1" ht="12" customHeight="1">
      <c r="B8" s="22"/>
      <c r="C8" s="23"/>
      <c r="D8" s="30" t="s">
        <v>19</v>
      </c>
      <c r="E8" s="23"/>
      <c r="F8" s="23"/>
      <c r="G8" s="23"/>
      <c r="H8" s="23"/>
      <c r="I8" s="23"/>
      <c r="J8" s="23"/>
      <c r="K8" s="28" t="s">
        <v>20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21</v>
      </c>
      <c r="AL8" s="23"/>
      <c r="AM8" s="23"/>
      <c r="AN8" s="321">
        <v>44701</v>
      </c>
      <c r="AO8" s="23"/>
      <c r="AP8" s="23"/>
      <c r="AQ8" s="23"/>
      <c r="AR8" s="21"/>
      <c r="BE8" s="292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92"/>
      <c r="BS9" s="18" t="s">
        <v>6</v>
      </c>
    </row>
    <row r="10" spans="2:71" s="1" customFormat="1" ht="12" customHeight="1">
      <c r="B10" s="22"/>
      <c r="C10" s="23"/>
      <c r="D10" s="30" t="s">
        <v>22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23</v>
      </c>
      <c r="AL10" s="23"/>
      <c r="AM10" s="23"/>
      <c r="AN10" s="28" t="s">
        <v>1</v>
      </c>
      <c r="AO10" s="23"/>
      <c r="AP10" s="23"/>
      <c r="AQ10" s="23"/>
      <c r="AR10" s="21"/>
      <c r="BE10" s="292"/>
      <c r="BS10" s="18" t="s">
        <v>6</v>
      </c>
    </row>
    <row r="11" spans="2:71" s="1" customFormat="1" ht="18.4" customHeight="1">
      <c r="B11" s="22"/>
      <c r="C11" s="23"/>
      <c r="D11" s="23"/>
      <c r="E11" s="28" t="s">
        <v>24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25</v>
      </c>
      <c r="AL11" s="23"/>
      <c r="AM11" s="23"/>
      <c r="AN11" s="28" t="s">
        <v>1</v>
      </c>
      <c r="AO11" s="23"/>
      <c r="AP11" s="23"/>
      <c r="AQ11" s="23"/>
      <c r="AR11" s="21"/>
      <c r="BE11" s="29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92"/>
      <c r="BS12" s="18" t="s">
        <v>6</v>
      </c>
    </row>
    <row r="13" spans="2:71" s="1" customFormat="1" ht="12" customHeight="1">
      <c r="B13" s="22"/>
      <c r="C13" s="23"/>
      <c r="D13" s="30" t="s">
        <v>26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23</v>
      </c>
      <c r="AL13" s="23"/>
      <c r="AM13" s="23"/>
      <c r="AN13" s="32" t="s">
        <v>27</v>
      </c>
      <c r="AO13" s="23"/>
      <c r="AP13" s="23"/>
      <c r="AQ13" s="23"/>
      <c r="AR13" s="21"/>
      <c r="BE13" s="292"/>
      <c r="BS13" s="18" t="s">
        <v>6</v>
      </c>
    </row>
    <row r="14" spans="2:71" ht="12.75">
      <c r="B14" s="22"/>
      <c r="C14" s="23"/>
      <c r="D14" s="23"/>
      <c r="E14" s="297" t="s">
        <v>27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30" t="s">
        <v>25</v>
      </c>
      <c r="AL14" s="23"/>
      <c r="AM14" s="23"/>
      <c r="AN14" s="32" t="s">
        <v>27</v>
      </c>
      <c r="AO14" s="23"/>
      <c r="AP14" s="23"/>
      <c r="AQ14" s="23"/>
      <c r="AR14" s="21"/>
      <c r="BE14" s="29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92"/>
      <c r="BS15" s="18" t="s">
        <v>4</v>
      </c>
    </row>
    <row r="16" spans="2:71" s="1" customFormat="1" ht="12" customHeight="1">
      <c r="B16" s="22"/>
      <c r="C16" s="23"/>
      <c r="D16" s="30" t="s">
        <v>28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23</v>
      </c>
      <c r="AL16" s="23"/>
      <c r="AM16" s="23"/>
      <c r="AN16" s="28" t="s">
        <v>29</v>
      </c>
      <c r="AO16" s="23"/>
      <c r="AP16" s="23"/>
      <c r="AQ16" s="23"/>
      <c r="AR16" s="21"/>
      <c r="BE16" s="292"/>
      <c r="BS16" s="18" t="s">
        <v>4</v>
      </c>
    </row>
    <row r="17" spans="2:71" s="1" customFormat="1" ht="18.4" customHeight="1">
      <c r="B17" s="22"/>
      <c r="C17" s="23"/>
      <c r="D17" s="23"/>
      <c r="E17" s="28" t="s">
        <v>30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25</v>
      </c>
      <c r="AL17" s="23"/>
      <c r="AM17" s="23"/>
      <c r="AN17" s="28" t="s">
        <v>31</v>
      </c>
      <c r="AO17" s="23"/>
      <c r="AP17" s="23"/>
      <c r="AQ17" s="23"/>
      <c r="AR17" s="21"/>
      <c r="BE17" s="292"/>
      <c r="BS17" s="18" t="s">
        <v>4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92"/>
      <c r="BS18" s="18" t="s">
        <v>6</v>
      </c>
    </row>
    <row r="19" spans="2:71" s="1" customFormat="1" ht="12" customHeight="1">
      <c r="B19" s="22"/>
      <c r="C19" s="23"/>
      <c r="D19" s="30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23</v>
      </c>
      <c r="AL19" s="23"/>
      <c r="AM19" s="23"/>
      <c r="AN19" s="28" t="s">
        <v>1</v>
      </c>
      <c r="AO19" s="23"/>
      <c r="AP19" s="23"/>
      <c r="AQ19" s="23"/>
      <c r="AR19" s="21"/>
      <c r="BE19" s="292"/>
      <c r="BS19" s="18" t="s">
        <v>6</v>
      </c>
    </row>
    <row r="20" spans="2:71" s="1" customFormat="1" ht="18.4" customHeight="1">
      <c r="B20" s="22"/>
      <c r="C20" s="23"/>
      <c r="D20" s="23"/>
      <c r="E20" s="28" t="s">
        <v>33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25</v>
      </c>
      <c r="AL20" s="23"/>
      <c r="AM20" s="23"/>
      <c r="AN20" s="28" t="s">
        <v>1</v>
      </c>
      <c r="AO20" s="23"/>
      <c r="AP20" s="23"/>
      <c r="AQ20" s="23"/>
      <c r="AR20" s="21"/>
      <c r="BE20" s="292"/>
      <c r="BS20" s="18" t="s">
        <v>34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92"/>
    </row>
    <row r="22" spans="2:57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92"/>
    </row>
    <row r="23" spans="2:57" s="1" customFormat="1" ht="16.5" customHeight="1">
      <c r="B23" s="22"/>
      <c r="C23" s="23"/>
      <c r="D23" s="23"/>
      <c r="E23" s="299" t="s">
        <v>1</v>
      </c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3"/>
      <c r="AP23" s="23"/>
      <c r="AQ23" s="23"/>
      <c r="AR23" s="21"/>
      <c r="BE23" s="29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92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92"/>
    </row>
    <row r="26" spans="1:57" s="2" customFormat="1" ht="25.9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00">
        <f>ROUND(AG94,2)</f>
        <v>0</v>
      </c>
      <c r="AL26" s="301"/>
      <c r="AM26" s="301"/>
      <c r="AN26" s="301"/>
      <c r="AO26" s="301"/>
      <c r="AP26" s="37"/>
      <c r="AQ26" s="37"/>
      <c r="AR26" s="40"/>
      <c r="BE26" s="292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92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02" t="s">
        <v>37</v>
      </c>
      <c r="M28" s="302"/>
      <c r="N28" s="302"/>
      <c r="O28" s="302"/>
      <c r="P28" s="302"/>
      <c r="Q28" s="37"/>
      <c r="R28" s="37"/>
      <c r="S28" s="37"/>
      <c r="T28" s="37"/>
      <c r="U28" s="37"/>
      <c r="V28" s="37"/>
      <c r="W28" s="302" t="s">
        <v>38</v>
      </c>
      <c r="X28" s="302"/>
      <c r="Y28" s="302"/>
      <c r="Z28" s="302"/>
      <c r="AA28" s="302"/>
      <c r="AB28" s="302"/>
      <c r="AC28" s="302"/>
      <c r="AD28" s="302"/>
      <c r="AE28" s="302"/>
      <c r="AF28" s="37"/>
      <c r="AG28" s="37"/>
      <c r="AH28" s="37"/>
      <c r="AI28" s="37"/>
      <c r="AJ28" s="37"/>
      <c r="AK28" s="302" t="s">
        <v>39</v>
      </c>
      <c r="AL28" s="302"/>
      <c r="AM28" s="302"/>
      <c r="AN28" s="302"/>
      <c r="AO28" s="302"/>
      <c r="AP28" s="37"/>
      <c r="AQ28" s="37"/>
      <c r="AR28" s="40"/>
      <c r="BE28" s="292"/>
    </row>
    <row r="29" spans="2:57" s="3" customFormat="1" ht="14.45" customHeight="1">
      <c r="B29" s="41"/>
      <c r="C29" s="42"/>
      <c r="D29" s="30" t="s">
        <v>40</v>
      </c>
      <c r="E29" s="42"/>
      <c r="F29" s="30" t="s">
        <v>41</v>
      </c>
      <c r="G29" s="42"/>
      <c r="H29" s="42"/>
      <c r="I29" s="42"/>
      <c r="J29" s="42"/>
      <c r="K29" s="42"/>
      <c r="L29" s="305">
        <v>0.21</v>
      </c>
      <c r="M29" s="304"/>
      <c r="N29" s="304"/>
      <c r="O29" s="304"/>
      <c r="P29" s="304"/>
      <c r="Q29" s="42"/>
      <c r="R29" s="42"/>
      <c r="S29" s="42"/>
      <c r="T29" s="42"/>
      <c r="U29" s="42"/>
      <c r="V29" s="42"/>
      <c r="W29" s="303">
        <f>ROUND(AZ94,2)</f>
        <v>0</v>
      </c>
      <c r="X29" s="304"/>
      <c r="Y29" s="304"/>
      <c r="Z29" s="304"/>
      <c r="AA29" s="304"/>
      <c r="AB29" s="304"/>
      <c r="AC29" s="304"/>
      <c r="AD29" s="304"/>
      <c r="AE29" s="304"/>
      <c r="AF29" s="42"/>
      <c r="AG29" s="42"/>
      <c r="AH29" s="42"/>
      <c r="AI29" s="42"/>
      <c r="AJ29" s="42"/>
      <c r="AK29" s="303">
        <f>ROUND(AV94,2)</f>
        <v>0</v>
      </c>
      <c r="AL29" s="304"/>
      <c r="AM29" s="304"/>
      <c r="AN29" s="304"/>
      <c r="AO29" s="304"/>
      <c r="AP29" s="42"/>
      <c r="AQ29" s="42"/>
      <c r="AR29" s="43"/>
      <c r="BE29" s="293"/>
    </row>
    <row r="30" spans="2:57" s="3" customFormat="1" ht="14.45" customHeight="1">
      <c r="B30" s="41"/>
      <c r="C30" s="42"/>
      <c r="D30" s="42"/>
      <c r="E30" s="42"/>
      <c r="F30" s="30" t="s">
        <v>42</v>
      </c>
      <c r="G30" s="42"/>
      <c r="H30" s="42"/>
      <c r="I30" s="42"/>
      <c r="J30" s="42"/>
      <c r="K30" s="42"/>
      <c r="L30" s="305">
        <v>0.15</v>
      </c>
      <c r="M30" s="304"/>
      <c r="N30" s="304"/>
      <c r="O30" s="304"/>
      <c r="P30" s="304"/>
      <c r="Q30" s="42"/>
      <c r="R30" s="42"/>
      <c r="S30" s="42"/>
      <c r="T30" s="42"/>
      <c r="U30" s="42"/>
      <c r="V30" s="42"/>
      <c r="W30" s="303">
        <f>ROUND(BA94,2)</f>
        <v>0</v>
      </c>
      <c r="X30" s="304"/>
      <c r="Y30" s="304"/>
      <c r="Z30" s="304"/>
      <c r="AA30" s="304"/>
      <c r="AB30" s="304"/>
      <c r="AC30" s="304"/>
      <c r="AD30" s="304"/>
      <c r="AE30" s="304"/>
      <c r="AF30" s="42"/>
      <c r="AG30" s="42"/>
      <c r="AH30" s="42"/>
      <c r="AI30" s="42"/>
      <c r="AJ30" s="42"/>
      <c r="AK30" s="303">
        <f>ROUND(AW94,2)</f>
        <v>0</v>
      </c>
      <c r="AL30" s="304"/>
      <c r="AM30" s="304"/>
      <c r="AN30" s="304"/>
      <c r="AO30" s="304"/>
      <c r="AP30" s="42"/>
      <c r="AQ30" s="42"/>
      <c r="AR30" s="43"/>
      <c r="BE30" s="293"/>
    </row>
    <row r="31" spans="2:57" s="3" customFormat="1" ht="14.45" customHeight="1" hidden="1">
      <c r="B31" s="41"/>
      <c r="C31" s="42"/>
      <c r="D31" s="42"/>
      <c r="E31" s="42"/>
      <c r="F31" s="30" t="s">
        <v>43</v>
      </c>
      <c r="G31" s="42"/>
      <c r="H31" s="42"/>
      <c r="I31" s="42"/>
      <c r="J31" s="42"/>
      <c r="K31" s="42"/>
      <c r="L31" s="305">
        <v>0.21</v>
      </c>
      <c r="M31" s="304"/>
      <c r="N31" s="304"/>
      <c r="O31" s="304"/>
      <c r="P31" s="304"/>
      <c r="Q31" s="42"/>
      <c r="R31" s="42"/>
      <c r="S31" s="42"/>
      <c r="T31" s="42"/>
      <c r="U31" s="42"/>
      <c r="V31" s="42"/>
      <c r="W31" s="303">
        <f>ROUND(BB94,2)</f>
        <v>0</v>
      </c>
      <c r="X31" s="304"/>
      <c r="Y31" s="304"/>
      <c r="Z31" s="304"/>
      <c r="AA31" s="304"/>
      <c r="AB31" s="304"/>
      <c r="AC31" s="304"/>
      <c r="AD31" s="304"/>
      <c r="AE31" s="304"/>
      <c r="AF31" s="42"/>
      <c r="AG31" s="42"/>
      <c r="AH31" s="42"/>
      <c r="AI31" s="42"/>
      <c r="AJ31" s="42"/>
      <c r="AK31" s="303">
        <v>0</v>
      </c>
      <c r="AL31" s="304"/>
      <c r="AM31" s="304"/>
      <c r="AN31" s="304"/>
      <c r="AO31" s="304"/>
      <c r="AP31" s="42"/>
      <c r="AQ31" s="42"/>
      <c r="AR31" s="43"/>
      <c r="BE31" s="293"/>
    </row>
    <row r="32" spans="2:57" s="3" customFormat="1" ht="14.45" customHeight="1" hidden="1">
      <c r="B32" s="41"/>
      <c r="C32" s="42"/>
      <c r="D32" s="42"/>
      <c r="E32" s="42"/>
      <c r="F32" s="30" t="s">
        <v>44</v>
      </c>
      <c r="G32" s="42"/>
      <c r="H32" s="42"/>
      <c r="I32" s="42"/>
      <c r="J32" s="42"/>
      <c r="K32" s="42"/>
      <c r="L32" s="305">
        <v>0.15</v>
      </c>
      <c r="M32" s="304"/>
      <c r="N32" s="304"/>
      <c r="O32" s="304"/>
      <c r="P32" s="304"/>
      <c r="Q32" s="42"/>
      <c r="R32" s="42"/>
      <c r="S32" s="42"/>
      <c r="T32" s="42"/>
      <c r="U32" s="42"/>
      <c r="V32" s="42"/>
      <c r="W32" s="303">
        <f>ROUND(BC94,2)</f>
        <v>0</v>
      </c>
      <c r="X32" s="304"/>
      <c r="Y32" s="304"/>
      <c r="Z32" s="304"/>
      <c r="AA32" s="304"/>
      <c r="AB32" s="304"/>
      <c r="AC32" s="304"/>
      <c r="AD32" s="304"/>
      <c r="AE32" s="304"/>
      <c r="AF32" s="42"/>
      <c r="AG32" s="42"/>
      <c r="AH32" s="42"/>
      <c r="AI32" s="42"/>
      <c r="AJ32" s="42"/>
      <c r="AK32" s="303">
        <v>0</v>
      </c>
      <c r="AL32" s="304"/>
      <c r="AM32" s="304"/>
      <c r="AN32" s="304"/>
      <c r="AO32" s="304"/>
      <c r="AP32" s="42"/>
      <c r="AQ32" s="42"/>
      <c r="AR32" s="43"/>
      <c r="BE32" s="293"/>
    </row>
    <row r="33" spans="2:57" s="3" customFormat="1" ht="14.45" customHeight="1" hidden="1">
      <c r="B33" s="41"/>
      <c r="C33" s="42"/>
      <c r="D33" s="42"/>
      <c r="E33" s="42"/>
      <c r="F33" s="30" t="s">
        <v>45</v>
      </c>
      <c r="G33" s="42"/>
      <c r="H33" s="42"/>
      <c r="I33" s="42"/>
      <c r="J33" s="42"/>
      <c r="K33" s="42"/>
      <c r="L33" s="305">
        <v>0</v>
      </c>
      <c r="M33" s="304"/>
      <c r="N33" s="304"/>
      <c r="O33" s="304"/>
      <c r="P33" s="304"/>
      <c r="Q33" s="42"/>
      <c r="R33" s="42"/>
      <c r="S33" s="42"/>
      <c r="T33" s="42"/>
      <c r="U33" s="42"/>
      <c r="V33" s="42"/>
      <c r="W33" s="303">
        <f>ROUND(BD94,2)</f>
        <v>0</v>
      </c>
      <c r="X33" s="304"/>
      <c r="Y33" s="304"/>
      <c r="Z33" s="304"/>
      <c r="AA33" s="304"/>
      <c r="AB33" s="304"/>
      <c r="AC33" s="304"/>
      <c r="AD33" s="304"/>
      <c r="AE33" s="304"/>
      <c r="AF33" s="42"/>
      <c r="AG33" s="42"/>
      <c r="AH33" s="42"/>
      <c r="AI33" s="42"/>
      <c r="AJ33" s="42"/>
      <c r="AK33" s="303">
        <v>0</v>
      </c>
      <c r="AL33" s="304"/>
      <c r="AM33" s="304"/>
      <c r="AN33" s="304"/>
      <c r="AO33" s="304"/>
      <c r="AP33" s="42"/>
      <c r="AQ33" s="42"/>
      <c r="AR33" s="43"/>
      <c r="BE33" s="29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92"/>
    </row>
    <row r="35" spans="1:57" s="2" customFormat="1" ht="25.9" customHeight="1">
      <c r="A35" s="35"/>
      <c r="B35" s="36"/>
      <c r="C35" s="44"/>
      <c r="D35" s="45" t="s">
        <v>46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47</v>
      </c>
      <c r="U35" s="46"/>
      <c r="V35" s="46"/>
      <c r="W35" s="46"/>
      <c r="X35" s="309" t="s">
        <v>48</v>
      </c>
      <c r="Y35" s="307"/>
      <c r="Z35" s="307"/>
      <c r="AA35" s="307"/>
      <c r="AB35" s="307"/>
      <c r="AC35" s="46"/>
      <c r="AD35" s="46"/>
      <c r="AE35" s="46"/>
      <c r="AF35" s="46"/>
      <c r="AG35" s="46"/>
      <c r="AH35" s="46"/>
      <c r="AI35" s="46"/>
      <c r="AJ35" s="46"/>
      <c r="AK35" s="306">
        <f>SUM(AK26:AK33)</f>
        <v>0</v>
      </c>
      <c r="AL35" s="307"/>
      <c r="AM35" s="307"/>
      <c r="AN35" s="307"/>
      <c r="AO35" s="308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49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50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51</v>
      </c>
      <c r="AI60" s="39"/>
      <c r="AJ60" s="39"/>
      <c r="AK60" s="39"/>
      <c r="AL60" s="39"/>
      <c r="AM60" s="53" t="s">
        <v>52</v>
      </c>
      <c r="AN60" s="39"/>
      <c r="AO60" s="39"/>
      <c r="AP60" s="37"/>
      <c r="AQ60" s="37"/>
      <c r="AR60" s="40"/>
      <c r="BE60" s="35"/>
    </row>
    <row r="61" spans="2:44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53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54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51</v>
      </c>
      <c r="AI75" s="39"/>
      <c r="AJ75" s="39"/>
      <c r="AK75" s="39"/>
      <c r="AL75" s="39"/>
      <c r="AM75" s="53" t="s">
        <v>52</v>
      </c>
      <c r="AN75" s="39"/>
      <c r="AO75" s="39"/>
      <c r="AP75" s="37"/>
      <c r="AQ75" s="37"/>
      <c r="AR75" s="40"/>
      <c r="BE75" s="35"/>
    </row>
    <row r="76" spans="1:57" s="2" customFormat="1" ht="11.25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2022003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70" t="str">
        <f>K6</f>
        <v>Výměna oken a rekonstrukce zdravotně-technických instalací v domě Dejvická 397/34</v>
      </c>
      <c r="M85" s="271"/>
      <c r="N85" s="271"/>
      <c r="O85" s="271"/>
      <c r="P85" s="271"/>
      <c r="Q85" s="271"/>
      <c r="R85" s="271"/>
      <c r="S85" s="271"/>
      <c r="T85" s="271"/>
      <c r="U85" s="271"/>
      <c r="V85" s="271"/>
      <c r="W85" s="271"/>
      <c r="X85" s="271"/>
      <c r="Y85" s="271"/>
      <c r="Z85" s="271"/>
      <c r="AA85" s="271"/>
      <c r="AB85" s="271"/>
      <c r="AC85" s="271"/>
      <c r="AD85" s="271"/>
      <c r="AE85" s="271"/>
      <c r="AF85" s="271"/>
      <c r="AG85" s="271"/>
      <c r="AH85" s="271"/>
      <c r="AI85" s="271"/>
      <c r="AJ85" s="271"/>
      <c r="AK85" s="271"/>
      <c r="AL85" s="271"/>
      <c r="AM85" s="271"/>
      <c r="AN85" s="271"/>
      <c r="AO85" s="271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19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21</v>
      </c>
      <c r="AJ87" s="37"/>
      <c r="AK87" s="37"/>
      <c r="AL87" s="37"/>
      <c r="AM87" s="272">
        <f>IF(AN8="","",AN8)</f>
        <v>44701</v>
      </c>
      <c r="AN87" s="272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22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Městská část Praha 6, v zast. SNEO a.s.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28</v>
      </c>
      <c r="AJ89" s="37"/>
      <c r="AK89" s="37"/>
      <c r="AL89" s="37"/>
      <c r="AM89" s="273" t="str">
        <f>IF(E17="","",E17)</f>
        <v>Sibre s.r.o.</v>
      </c>
      <c r="AN89" s="274"/>
      <c r="AO89" s="274"/>
      <c r="AP89" s="274"/>
      <c r="AQ89" s="37"/>
      <c r="AR89" s="40"/>
      <c r="AS89" s="275" t="s">
        <v>56</v>
      </c>
      <c r="AT89" s="276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26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32</v>
      </c>
      <c r="AJ90" s="37"/>
      <c r="AK90" s="37"/>
      <c r="AL90" s="37"/>
      <c r="AM90" s="273" t="str">
        <f>IF(E20="","",E20)</f>
        <v>Simona Králová</v>
      </c>
      <c r="AN90" s="274"/>
      <c r="AO90" s="274"/>
      <c r="AP90" s="274"/>
      <c r="AQ90" s="37"/>
      <c r="AR90" s="40"/>
      <c r="AS90" s="277"/>
      <c r="AT90" s="278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79"/>
      <c r="AT91" s="280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281" t="s">
        <v>57</v>
      </c>
      <c r="D92" s="282"/>
      <c r="E92" s="282"/>
      <c r="F92" s="282"/>
      <c r="G92" s="282"/>
      <c r="H92" s="74"/>
      <c r="I92" s="284" t="s">
        <v>58</v>
      </c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282"/>
      <c r="AF92" s="282"/>
      <c r="AG92" s="283" t="s">
        <v>59</v>
      </c>
      <c r="AH92" s="282"/>
      <c r="AI92" s="282"/>
      <c r="AJ92" s="282"/>
      <c r="AK92" s="282"/>
      <c r="AL92" s="282"/>
      <c r="AM92" s="282"/>
      <c r="AN92" s="284" t="s">
        <v>60</v>
      </c>
      <c r="AO92" s="282"/>
      <c r="AP92" s="285"/>
      <c r="AQ92" s="75" t="s">
        <v>61</v>
      </c>
      <c r="AR92" s="40"/>
      <c r="AS92" s="76" t="s">
        <v>62</v>
      </c>
      <c r="AT92" s="77" t="s">
        <v>63</v>
      </c>
      <c r="AU92" s="77" t="s">
        <v>64</v>
      </c>
      <c r="AV92" s="77" t="s">
        <v>65</v>
      </c>
      <c r="AW92" s="77" t="s">
        <v>66</v>
      </c>
      <c r="AX92" s="77" t="s">
        <v>67</v>
      </c>
      <c r="AY92" s="77" t="s">
        <v>68</v>
      </c>
      <c r="AZ92" s="77" t="s">
        <v>69</v>
      </c>
      <c r="BA92" s="77" t="s">
        <v>70</v>
      </c>
      <c r="BB92" s="77" t="s">
        <v>71</v>
      </c>
      <c r="BC92" s="77" t="s">
        <v>72</v>
      </c>
      <c r="BD92" s="78" t="s">
        <v>73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74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89">
        <f>ROUND(SUM(AG95:AG101),2)</f>
        <v>0</v>
      </c>
      <c r="AH94" s="289"/>
      <c r="AI94" s="289"/>
      <c r="AJ94" s="289"/>
      <c r="AK94" s="289"/>
      <c r="AL94" s="289"/>
      <c r="AM94" s="289"/>
      <c r="AN94" s="290">
        <f aca="true" t="shared" si="0" ref="AN94:AN101">SUM(AG94,AT94)</f>
        <v>0</v>
      </c>
      <c r="AO94" s="290"/>
      <c r="AP94" s="290"/>
      <c r="AQ94" s="86" t="s">
        <v>1</v>
      </c>
      <c r="AR94" s="87"/>
      <c r="AS94" s="88">
        <f>ROUND(SUM(AS95:AS101),2)</f>
        <v>0</v>
      </c>
      <c r="AT94" s="89">
        <f aca="true" t="shared" si="1" ref="AT94:AT101">ROUND(SUM(AV94:AW94),2)</f>
        <v>0</v>
      </c>
      <c r="AU94" s="90">
        <f>ROUND(SUM(AU95:AU101),5)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ROUND(SUM(AZ95:AZ101),2)</f>
        <v>0</v>
      </c>
      <c r="BA94" s="89">
        <f>ROUND(SUM(BA95:BA101),2)</f>
        <v>0</v>
      </c>
      <c r="BB94" s="89">
        <f>ROUND(SUM(BB95:BB101),2)</f>
        <v>0</v>
      </c>
      <c r="BC94" s="89">
        <f>ROUND(SUM(BC95:BC101),2)</f>
        <v>0</v>
      </c>
      <c r="BD94" s="91">
        <f>ROUND(SUM(BD95:BD101),2)</f>
        <v>0</v>
      </c>
      <c r="BS94" s="92" t="s">
        <v>75</v>
      </c>
      <c r="BT94" s="92" t="s">
        <v>76</v>
      </c>
      <c r="BU94" s="93" t="s">
        <v>77</v>
      </c>
      <c r="BV94" s="92" t="s">
        <v>78</v>
      </c>
      <c r="BW94" s="92" t="s">
        <v>5</v>
      </c>
      <c r="BX94" s="92" t="s">
        <v>79</v>
      </c>
      <c r="CL94" s="92" t="s">
        <v>1</v>
      </c>
    </row>
    <row r="95" spans="1:91" s="7" customFormat="1" ht="16.5" customHeight="1">
      <c r="A95" s="94" t="s">
        <v>80</v>
      </c>
      <c r="B95" s="95"/>
      <c r="C95" s="96"/>
      <c r="D95" s="286" t="s">
        <v>81</v>
      </c>
      <c r="E95" s="286"/>
      <c r="F95" s="286"/>
      <c r="G95" s="286"/>
      <c r="H95" s="286"/>
      <c r="I95" s="97"/>
      <c r="J95" s="286" t="s">
        <v>82</v>
      </c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7">
        <f>'01 - AST'!J30</f>
        <v>0</v>
      </c>
      <c r="AH95" s="288"/>
      <c r="AI95" s="288"/>
      <c r="AJ95" s="288"/>
      <c r="AK95" s="288"/>
      <c r="AL95" s="288"/>
      <c r="AM95" s="288"/>
      <c r="AN95" s="287">
        <f t="shared" si="0"/>
        <v>0</v>
      </c>
      <c r="AO95" s="288"/>
      <c r="AP95" s="288"/>
      <c r="AQ95" s="98" t="s">
        <v>83</v>
      </c>
      <c r="AR95" s="99"/>
      <c r="AS95" s="100">
        <v>0</v>
      </c>
      <c r="AT95" s="101">
        <f t="shared" si="1"/>
        <v>0</v>
      </c>
      <c r="AU95" s="102">
        <f>'01 - AST'!P140</f>
        <v>0</v>
      </c>
      <c r="AV95" s="101">
        <f>'01 - AST'!J33</f>
        <v>0</v>
      </c>
      <c r="AW95" s="101">
        <f>'01 - AST'!J34</f>
        <v>0</v>
      </c>
      <c r="AX95" s="101">
        <f>'01 - AST'!J35</f>
        <v>0</v>
      </c>
      <c r="AY95" s="101">
        <f>'01 - AST'!J36</f>
        <v>0</v>
      </c>
      <c r="AZ95" s="101">
        <f>'01 - AST'!F33</f>
        <v>0</v>
      </c>
      <c r="BA95" s="101">
        <f>'01 - AST'!F34</f>
        <v>0</v>
      </c>
      <c r="BB95" s="101">
        <f>'01 - AST'!F35</f>
        <v>0</v>
      </c>
      <c r="BC95" s="101">
        <f>'01 - AST'!F36</f>
        <v>0</v>
      </c>
      <c r="BD95" s="103">
        <f>'01 - AST'!F37</f>
        <v>0</v>
      </c>
      <c r="BT95" s="104" t="s">
        <v>84</v>
      </c>
      <c r="BV95" s="104" t="s">
        <v>78</v>
      </c>
      <c r="BW95" s="104" t="s">
        <v>85</v>
      </c>
      <c r="BX95" s="104" t="s">
        <v>5</v>
      </c>
      <c r="CL95" s="104" t="s">
        <v>1</v>
      </c>
      <c r="CM95" s="104" t="s">
        <v>84</v>
      </c>
    </row>
    <row r="96" spans="1:91" s="7" customFormat="1" ht="24.75" customHeight="1">
      <c r="A96" s="94" t="s">
        <v>80</v>
      </c>
      <c r="B96" s="95"/>
      <c r="C96" s="96"/>
      <c r="D96" s="286" t="s">
        <v>86</v>
      </c>
      <c r="E96" s="286"/>
      <c r="F96" s="286"/>
      <c r="G96" s="286"/>
      <c r="H96" s="286"/>
      <c r="I96" s="97"/>
      <c r="J96" s="286" t="s">
        <v>87</v>
      </c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  <c r="X96" s="286"/>
      <c r="Y96" s="286"/>
      <c r="Z96" s="286"/>
      <c r="AA96" s="286"/>
      <c r="AB96" s="286"/>
      <c r="AC96" s="286"/>
      <c r="AD96" s="286"/>
      <c r="AE96" s="286"/>
      <c r="AF96" s="286"/>
      <c r="AG96" s="287">
        <f>'02 - Výměna oken v domě D...'!J30</f>
        <v>0</v>
      </c>
      <c r="AH96" s="288"/>
      <c r="AI96" s="288"/>
      <c r="AJ96" s="288"/>
      <c r="AK96" s="288"/>
      <c r="AL96" s="288"/>
      <c r="AM96" s="288"/>
      <c r="AN96" s="287">
        <f t="shared" si="0"/>
        <v>0</v>
      </c>
      <c r="AO96" s="288"/>
      <c r="AP96" s="288"/>
      <c r="AQ96" s="98" t="s">
        <v>83</v>
      </c>
      <c r="AR96" s="99"/>
      <c r="AS96" s="100">
        <v>0</v>
      </c>
      <c r="AT96" s="101">
        <f t="shared" si="1"/>
        <v>0</v>
      </c>
      <c r="AU96" s="102">
        <f>'02 - Výměna oken v domě D...'!P128</f>
        <v>0</v>
      </c>
      <c r="AV96" s="101">
        <f>'02 - Výměna oken v domě D...'!J33</f>
        <v>0</v>
      </c>
      <c r="AW96" s="101">
        <f>'02 - Výměna oken v domě D...'!J34</f>
        <v>0</v>
      </c>
      <c r="AX96" s="101">
        <f>'02 - Výměna oken v domě D...'!J35</f>
        <v>0</v>
      </c>
      <c r="AY96" s="101">
        <f>'02 - Výměna oken v domě D...'!J36</f>
        <v>0</v>
      </c>
      <c r="AZ96" s="101">
        <f>'02 - Výměna oken v domě D...'!F33</f>
        <v>0</v>
      </c>
      <c r="BA96" s="101">
        <f>'02 - Výměna oken v domě D...'!F34</f>
        <v>0</v>
      </c>
      <c r="BB96" s="101">
        <f>'02 - Výměna oken v domě D...'!F35</f>
        <v>0</v>
      </c>
      <c r="BC96" s="101">
        <f>'02 - Výměna oken v domě D...'!F36</f>
        <v>0</v>
      </c>
      <c r="BD96" s="103">
        <f>'02 - Výměna oken v domě D...'!F37</f>
        <v>0</v>
      </c>
      <c r="BT96" s="104" t="s">
        <v>84</v>
      </c>
      <c r="BV96" s="104" t="s">
        <v>78</v>
      </c>
      <c r="BW96" s="104" t="s">
        <v>88</v>
      </c>
      <c r="BX96" s="104" t="s">
        <v>5</v>
      </c>
      <c r="CL96" s="104" t="s">
        <v>1</v>
      </c>
      <c r="CM96" s="104" t="s">
        <v>84</v>
      </c>
    </row>
    <row r="97" spans="1:91" s="7" customFormat="1" ht="37.5" customHeight="1">
      <c r="A97" s="94" t="s">
        <v>80</v>
      </c>
      <c r="B97" s="95"/>
      <c r="C97" s="96"/>
      <c r="D97" s="286" t="s">
        <v>89</v>
      </c>
      <c r="E97" s="286"/>
      <c r="F97" s="286"/>
      <c r="G97" s="286"/>
      <c r="H97" s="286"/>
      <c r="I97" s="97"/>
      <c r="J97" s="286" t="s">
        <v>90</v>
      </c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  <c r="X97" s="286"/>
      <c r="Y97" s="286"/>
      <c r="Z97" s="286"/>
      <c r="AA97" s="286"/>
      <c r="AB97" s="286"/>
      <c r="AC97" s="286"/>
      <c r="AD97" s="286"/>
      <c r="AE97" s="286"/>
      <c r="AF97" s="286"/>
      <c r="AG97" s="287">
        <f>'03 - D1_4_1a - ZTI'!J30</f>
        <v>0</v>
      </c>
      <c r="AH97" s="288"/>
      <c r="AI97" s="288"/>
      <c r="AJ97" s="288"/>
      <c r="AK97" s="288"/>
      <c r="AL97" s="288"/>
      <c r="AM97" s="288"/>
      <c r="AN97" s="287">
        <f t="shared" si="0"/>
        <v>0</v>
      </c>
      <c r="AO97" s="288"/>
      <c r="AP97" s="288"/>
      <c r="AQ97" s="98" t="s">
        <v>83</v>
      </c>
      <c r="AR97" s="99"/>
      <c r="AS97" s="100">
        <v>0</v>
      </c>
      <c r="AT97" s="101">
        <f t="shared" si="1"/>
        <v>0</v>
      </c>
      <c r="AU97" s="102">
        <f>'03 - D1_4_1a - ZTI'!P127</f>
        <v>0</v>
      </c>
      <c r="AV97" s="101">
        <f>'03 - D1_4_1a - ZTI'!J33</f>
        <v>0</v>
      </c>
      <c r="AW97" s="101">
        <f>'03 - D1_4_1a - ZTI'!J34</f>
        <v>0</v>
      </c>
      <c r="AX97" s="101">
        <f>'03 - D1_4_1a - ZTI'!J35</f>
        <v>0</v>
      </c>
      <c r="AY97" s="101">
        <f>'03 - D1_4_1a - ZTI'!J36</f>
        <v>0</v>
      </c>
      <c r="AZ97" s="101">
        <f>'03 - D1_4_1a - ZTI'!F33</f>
        <v>0</v>
      </c>
      <c r="BA97" s="101">
        <f>'03 - D1_4_1a - ZTI'!F34</f>
        <v>0</v>
      </c>
      <c r="BB97" s="101">
        <f>'03 - D1_4_1a - ZTI'!F35</f>
        <v>0</v>
      </c>
      <c r="BC97" s="101">
        <f>'03 - D1_4_1a - ZTI'!F36</f>
        <v>0</v>
      </c>
      <c r="BD97" s="103">
        <f>'03 - D1_4_1a - ZTI'!F37</f>
        <v>0</v>
      </c>
      <c r="BT97" s="104" t="s">
        <v>84</v>
      </c>
      <c r="BV97" s="104" t="s">
        <v>78</v>
      </c>
      <c r="BW97" s="104" t="s">
        <v>91</v>
      </c>
      <c r="BX97" s="104" t="s">
        <v>5</v>
      </c>
      <c r="CL97" s="104" t="s">
        <v>1</v>
      </c>
      <c r="CM97" s="104" t="s">
        <v>84</v>
      </c>
    </row>
    <row r="98" spans="1:91" s="7" customFormat="1" ht="37.5" customHeight="1">
      <c r="A98" s="94" t="s">
        <v>80</v>
      </c>
      <c r="B98" s="95"/>
      <c r="C98" s="96"/>
      <c r="D98" s="286" t="s">
        <v>92</v>
      </c>
      <c r="E98" s="286"/>
      <c r="F98" s="286"/>
      <c r="G98" s="286"/>
      <c r="H98" s="286"/>
      <c r="I98" s="97"/>
      <c r="J98" s="286" t="s">
        <v>93</v>
      </c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6"/>
      <c r="V98" s="286"/>
      <c r="W98" s="286"/>
      <c r="X98" s="286"/>
      <c r="Y98" s="286"/>
      <c r="Z98" s="286"/>
      <c r="AA98" s="286"/>
      <c r="AB98" s="286"/>
      <c r="AC98" s="286"/>
      <c r="AD98" s="286"/>
      <c r="AE98" s="286"/>
      <c r="AF98" s="286"/>
      <c r="AG98" s="287">
        <f>'04 - D1_4_1b - ZTI - napo...'!J30</f>
        <v>0</v>
      </c>
      <c r="AH98" s="288"/>
      <c r="AI98" s="288"/>
      <c r="AJ98" s="288"/>
      <c r="AK98" s="288"/>
      <c r="AL98" s="288"/>
      <c r="AM98" s="288"/>
      <c r="AN98" s="287">
        <f t="shared" si="0"/>
        <v>0</v>
      </c>
      <c r="AO98" s="288"/>
      <c r="AP98" s="288"/>
      <c r="AQ98" s="98" t="s">
        <v>83</v>
      </c>
      <c r="AR98" s="99"/>
      <c r="AS98" s="100">
        <v>0</v>
      </c>
      <c r="AT98" s="101">
        <f t="shared" si="1"/>
        <v>0</v>
      </c>
      <c r="AU98" s="102">
        <f>'04 - D1_4_1b - ZTI - napo...'!P122</f>
        <v>0</v>
      </c>
      <c r="AV98" s="101">
        <f>'04 - D1_4_1b - ZTI - napo...'!J33</f>
        <v>0</v>
      </c>
      <c r="AW98" s="101">
        <f>'04 - D1_4_1b - ZTI - napo...'!J34</f>
        <v>0</v>
      </c>
      <c r="AX98" s="101">
        <f>'04 - D1_4_1b - ZTI - napo...'!J35</f>
        <v>0</v>
      </c>
      <c r="AY98" s="101">
        <f>'04 - D1_4_1b - ZTI - napo...'!J36</f>
        <v>0</v>
      </c>
      <c r="AZ98" s="101">
        <f>'04 - D1_4_1b - ZTI - napo...'!F33</f>
        <v>0</v>
      </c>
      <c r="BA98" s="101">
        <f>'04 - D1_4_1b - ZTI - napo...'!F34</f>
        <v>0</v>
      </c>
      <c r="BB98" s="101">
        <f>'04 - D1_4_1b - ZTI - napo...'!F35</f>
        <v>0</v>
      </c>
      <c r="BC98" s="101">
        <f>'04 - D1_4_1b - ZTI - napo...'!F36</f>
        <v>0</v>
      </c>
      <c r="BD98" s="103">
        <f>'04 - D1_4_1b - ZTI - napo...'!F37</f>
        <v>0</v>
      </c>
      <c r="BT98" s="104" t="s">
        <v>84</v>
      </c>
      <c r="BV98" s="104" t="s">
        <v>78</v>
      </c>
      <c r="BW98" s="104" t="s">
        <v>94</v>
      </c>
      <c r="BX98" s="104" t="s">
        <v>5</v>
      </c>
      <c r="CL98" s="104" t="s">
        <v>1</v>
      </c>
      <c r="CM98" s="104" t="s">
        <v>84</v>
      </c>
    </row>
    <row r="99" spans="1:91" s="7" customFormat="1" ht="24.75" customHeight="1">
      <c r="A99" s="94" t="s">
        <v>80</v>
      </c>
      <c r="B99" s="95"/>
      <c r="C99" s="96"/>
      <c r="D99" s="286" t="s">
        <v>95</v>
      </c>
      <c r="E99" s="286"/>
      <c r="F99" s="286"/>
      <c r="G99" s="286"/>
      <c r="H99" s="286"/>
      <c r="I99" s="97"/>
      <c r="J99" s="286" t="s">
        <v>96</v>
      </c>
      <c r="K99" s="286"/>
      <c r="L99" s="286"/>
      <c r="M99" s="286"/>
      <c r="N99" s="286"/>
      <c r="O99" s="286"/>
      <c r="P99" s="286"/>
      <c r="Q99" s="286"/>
      <c r="R99" s="286"/>
      <c r="S99" s="286"/>
      <c r="T99" s="286"/>
      <c r="U99" s="286"/>
      <c r="V99" s="286"/>
      <c r="W99" s="286"/>
      <c r="X99" s="286"/>
      <c r="Y99" s="286"/>
      <c r="Z99" s="286"/>
      <c r="AA99" s="286"/>
      <c r="AB99" s="286"/>
      <c r="AC99" s="286"/>
      <c r="AD99" s="286"/>
      <c r="AE99" s="286"/>
      <c r="AF99" s="286"/>
      <c r="AG99" s="287">
        <f>'05 - D1_4_2 - Plynoinstalace'!J30</f>
        <v>0</v>
      </c>
      <c r="AH99" s="288"/>
      <c r="AI99" s="288"/>
      <c r="AJ99" s="288"/>
      <c r="AK99" s="288"/>
      <c r="AL99" s="288"/>
      <c r="AM99" s="288"/>
      <c r="AN99" s="287">
        <f t="shared" si="0"/>
        <v>0</v>
      </c>
      <c r="AO99" s="288"/>
      <c r="AP99" s="288"/>
      <c r="AQ99" s="98" t="s">
        <v>83</v>
      </c>
      <c r="AR99" s="99"/>
      <c r="AS99" s="100">
        <v>0</v>
      </c>
      <c r="AT99" s="101">
        <f t="shared" si="1"/>
        <v>0</v>
      </c>
      <c r="AU99" s="102">
        <f>'05 - D1_4_2 - Plynoinstalace'!P120</f>
        <v>0</v>
      </c>
      <c r="AV99" s="101">
        <f>'05 - D1_4_2 - Plynoinstalace'!J33</f>
        <v>0</v>
      </c>
      <c r="AW99" s="101">
        <f>'05 - D1_4_2 - Plynoinstalace'!J34</f>
        <v>0</v>
      </c>
      <c r="AX99" s="101">
        <f>'05 - D1_4_2 - Plynoinstalace'!J35</f>
        <v>0</v>
      </c>
      <c r="AY99" s="101">
        <f>'05 - D1_4_2 - Plynoinstalace'!J36</f>
        <v>0</v>
      </c>
      <c r="AZ99" s="101">
        <f>'05 - D1_4_2 - Plynoinstalace'!F33</f>
        <v>0</v>
      </c>
      <c r="BA99" s="101">
        <f>'05 - D1_4_2 - Plynoinstalace'!F34</f>
        <v>0</v>
      </c>
      <c r="BB99" s="101">
        <f>'05 - D1_4_2 - Plynoinstalace'!F35</f>
        <v>0</v>
      </c>
      <c r="BC99" s="101">
        <f>'05 - D1_4_2 - Plynoinstalace'!F36</f>
        <v>0</v>
      </c>
      <c r="BD99" s="103">
        <f>'05 - D1_4_2 - Plynoinstalace'!F37</f>
        <v>0</v>
      </c>
      <c r="BT99" s="104" t="s">
        <v>84</v>
      </c>
      <c r="BV99" s="104" t="s">
        <v>78</v>
      </c>
      <c r="BW99" s="104" t="s">
        <v>97</v>
      </c>
      <c r="BX99" s="104" t="s">
        <v>5</v>
      </c>
      <c r="CL99" s="104" t="s">
        <v>1</v>
      </c>
      <c r="CM99" s="104" t="s">
        <v>84</v>
      </c>
    </row>
    <row r="100" spans="1:91" s="7" customFormat="1" ht="24.75" customHeight="1">
      <c r="A100" s="94" t="s">
        <v>80</v>
      </c>
      <c r="B100" s="95"/>
      <c r="C100" s="96"/>
      <c r="D100" s="286" t="s">
        <v>98</v>
      </c>
      <c r="E100" s="286"/>
      <c r="F100" s="286"/>
      <c r="G100" s="286"/>
      <c r="H100" s="286"/>
      <c r="I100" s="97"/>
      <c r="J100" s="286" t="s">
        <v>99</v>
      </c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  <c r="U100" s="286"/>
      <c r="V100" s="286"/>
      <c r="W100" s="286"/>
      <c r="X100" s="286"/>
      <c r="Y100" s="286"/>
      <c r="Z100" s="286"/>
      <c r="AA100" s="286"/>
      <c r="AB100" s="286"/>
      <c r="AC100" s="286"/>
      <c r="AD100" s="286"/>
      <c r="AE100" s="286"/>
      <c r="AF100" s="286"/>
      <c r="AG100" s="287">
        <f>'06 - D1_4_3 - Vytápění'!J30</f>
        <v>0</v>
      </c>
      <c r="AH100" s="288"/>
      <c r="AI100" s="288"/>
      <c r="AJ100" s="288"/>
      <c r="AK100" s="288"/>
      <c r="AL100" s="288"/>
      <c r="AM100" s="288"/>
      <c r="AN100" s="287">
        <f t="shared" si="0"/>
        <v>0</v>
      </c>
      <c r="AO100" s="288"/>
      <c r="AP100" s="288"/>
      <c r="AQ100" s="98" t="s">
        <v>83</v>
      </c>
      <c r="AR100" s="99"/>
      <c r="AS100" s="100">
        <v>0</v>
      </c>
      <c r="AT100" s="101">
        <f t="shared" si="1"/>
        <v>0</v>
      </c>
      <c r="AU100" s="102">
        <f>'06 - D1_4_3 - Vytápění'!P123</f>
        <v>0</v>
      </c>
      <c r="AV100" s="101">
        <f>'06 - D1_4_3 - Vytápění'!J33</f>
        <v>0</v>
      </c>
      <c r="AW100" s="101">
        <f>'06 - D1_4_3 - Vytápění'!J34</f>
        <v>0</v>
      </c>
      <c r="AX100" s="101">
        <f>'06 - D1_4_3 - Vytápění'!J35</f>
        <v>0</v>
      </c>
      <c r="AY100" s="101">
        <f>'06 - D1_4_3 - Vytápění'!J36</f>
        <v>0</v>
      </c>
      <c r="AZ100" s="101">
        <f>'06 - D1_4_3 - Vytápění'!F33</f>
        <v>0</v>
      </c>
      <c r="BA100" s="101">
        <f>'06 - D1_4_3 - Vytápění'!F34</f>
        <v>0</v>
      </c>
      <c r="BB100" s="101">
        <f>'06 - D1_4_3 - Vytápění'!F35</f>
        <v>0</v>
      </c>
      <c r="BC100" s="101">
        <f>'06 - D1_4_3 - Vytápění'!F36</f>
        <v>0</v>
      </c>
      <c r="BD100" s="103">
        <f>'06 - D1_4_3 - Vytápění'!F37</f>
        <v>0</v>
      </c>
      <c r="BT100" s="104" t="s">
        <v>84</v>
      </c>
      <c r="BV100" s="104" t="s">
        <v>78</v>
      </c>
      <c r="BW100" s="104" t="s">
        <v>100</v>
      </c>
      <c r="BX100" s="104" t="s">
        <v>5</v>
      </c>
      <c r="CL100" s="104" t="s">
        <v>1</v>
      </c>
      <c r="CM100" s="104" t="s">
        <v>84</v>
      </c>
    </row>
    <row r="101" spans="1:91" s="7" customFormat="1" ht="16.5" customHeight="1">
      <c r="A101" s="94" t="s">
        <v>80</v>
      </c>
      <c r="B101" s="95"/>
      <c r="C101" s="96"/>
      <c r="D101" s="286" t="s">
        <v>101</v>
      </c>
      <c r="E101" s="286"/>
      <c r="F101" s="286"/>
      <c r="G101" s="286"/>
      <c r="H101" s="286"/>
      <c r="I101" s="97"/>
      <c r="J101" s="286" t="s">
        <v>102</v>
      </c>
      <c r="K101" s="286"/>
      <c r="L101" s="286"/>
      <c r="M101" s="286"/>
      <c r="N101" s="286"/>
      <c r="O101" s="286"/>
      <c r="P101" s="286"/>
      <c r="Q101" s="286"/>
      <c r="R101" s="286"/>
      <c r="S101" s="286"/>
      <c r="T101" s="286"/>
      <c r="U101" s="286"/>
      <c r="V101" s="286"/>
      <c r="W101" s="286"/>
      <c r="X101" s="286"/>
      <c r="Y101" s="286"/>
      <c r="Z101" s="286"/>
      <c r="AA101" s="286"/>
      <c r="AB101" s="286"/>
      <c r="AC101" s="286"/>
      <c r="AD101" s="286"/>
      <c r="AE101" s="286"/>
      <c r="AF101" s="286"/>
      <c r="AG101" s="287">
        <f>'07 - VON'!J30</f>
        <v>0</v>
      </c>
      <c r="AH101" s="288"/>
      <c r="AI101" s="288"/>
      <c r="AJ101" s="288"/>
      <c r="AK101" s="288"/>
      <c r="AL101" s="288"/>
      <c r="AM101" s="288"/>
      <c r="AN101" s="287">
        <f t="shared" si="0"/>
        <v>0</v>
      </c>
      <c r="AO101" s="288"/>
      <c r="AP101" s="288"/>
      <c r="AQ101" s="98" t="s">
        <v>83</v>
      </c>
      <c r="AR101" s="99"/>
      <c r="AS101" s="105">
        <v>0</v>
      </c>
      <c r="AT101" s="106">
        <f t="shared" si="1"/>
        <v>0</v>
      </c>
      <c r="AU101" s="107">
        <f>'07 - VON'!P123</f>
        <v>0</v>
      </c>
      <c r="AV101" s="106">
        <f>'07 - VON'!J33</f>
        <v>0</v>
      </c>
      <c r="AW101" s="106">
        <f>'07 - VON'!J34</f>
        <v>0</v>
      </c>
      <c r="AX101" s="106">
        <f>'07 - VON'!J35</f>
        <v>0</v>
      </c>
      <c r="AY101" s="106">
        <f>'07 - VON'!J36</f>
        <v>0</v>
      </c>
      <c r="AZ101" s="106">
        <f>'07 - VON'!F33</f>
        <v>0</v>
      </c>
      <c r="BA101" s="106">
        <f>'07 - VON'!F34</f>
        <v>0</v>
      </c>
      <c r="BB101" s="106">
        <f>'07 - VON'!F35</f>
        <v>0</v>
      </c>
      <c r="BC101" s="106">
        <f>'07 - VON'!F36</f>
        <v>0</v>
      </c>
      <c r="BD101" s="108">
        <f>'07 - VON'!F37</f>
        <v>0</v>
      </c>
      <c r="BT101" s="104" t="s">
        <v>84</v>
      </c>
      <c r="BV101" s="104" t="s">
        <v>78</v>
      </c>
      <c r="BW101" s="104" t="s">
        <v>103</v>
      </c>
      <c r="BX101" s="104" t="s">
        <v>5</v>
      </c>
      <c r="CL101" s="104" t="s">
        <v>1</v>
      </c>
      <c r="CM101" s="104" t="s">
        <v>84</v>
      </c>
    </row>
    <row r="102" spans="1:57" s="2" customFormat="1" ht="30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40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</row>
    <row r="103" spans="1:57" s="2" customFormat="1" ht="6.95" customHeight="1">
      <c r="A103" s="35"/>
      <c r="B103" s="55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56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40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</row>
  </sheetData>
  <sheetProtection algorithmName="SHA-512" hashValue="uihZ04sxpl0iXMkjz8n1FVfzpjQrQvHkaixRoiFNLtlkB/NoCv/J1dzVoVieVorQpv2hiEvAzx+fE89bOv1rAQ==" saltValue="TgfvzpmDOyb630dt6o4vOQ==" spinCount="100000" sheet="1" objects="1" scenarios="1" formatColumns="0" formatRows="0"/>
  <mergeCells count="66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01 - AST'!C2" display="/"/>
    <hyperlink ref="A96" location="'02 - Výměna oken v domě D...'!C2" display="/"/>
    <hyperlink ref="A97" location="'03 - D1_4_1a - ZTI'!C2" display="/"/>
    <hyperlink ref="A98" location="'04 - D1_4_1b - ZTI - napo...'!C2" display="/"/>
    <hyperlink ref="A99" location="'05 - D1_4_2 - Plynoinstalace'!C2" display="/"/>
    <hyperlink ref="A100" location="'06 - D1_4_3 - Vytápění'!C2" display="/"/>
    <hyperlink ref="A101" location="'07 - VO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72"/>
  <sheetViews>
    <sheetView showGridLines="0" workbookViewId="0" topLeftCell="A244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85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84</v>
      </c>
    </row>
    <row r="4" spans="2:46" s="1" customFormat="1" ht="24.95" customHeight="1">
      <c r="B4" s="21"/>
      <c r="D4" s="111" t="s">
        <v>104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1" t="str">
        <f>'Rekapitulace stavby'!K6</f>
        <v>Výměna oken a rekonstrukce zdravotně-technických instalací v domě Dejvická 397/34</v>
      </c>
      <c r="F7" s="312"/>
      <c r="G7" s="312"/>
      <c r="H7" s="312"/>
      <c r="L7" s="21"/>
    </row>
    <row r="8" spans="1:31" s="2" customFormat="1" ht="12" customHeight="1">
      <c r="A8" s="35"/>
      <c r="B8" s="40"/>
      <c r="C8" s="35"/>
      <c r="D8" s="113" t="s">
        <v>105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3" t="s">
        <v>106</v>
      </c>
      <c r="F9" s="314"/>
      <c r="G9" s="314"/>
      <c r="H9" s="314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17</v>
      </c>
      <c r="E11" s="35"/>
      <c r="F11" s="114" t="s">
        <v>1</v>
      </c>
      <c r="G11" s="35"/>
      <c r="H11" s="35"/>
      <c r="I11" s="113" t="s">
        <v>18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19</v>
      </c>
      <c r="E12" s="35"/>
      <c r="F12" s="114" t="s">
        <v>20</v>
      </c>
      <c r="G12" s="35"/>
      <c r="H12" s="35"/>
      <c r="I12" s="113" t="s">
        <v>21</v>
      </c>
      <c r="J12" s="115">
        <f>'Rekapitulace stavby'!AN8</f>
        <v>44701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22</v>
      </c>
      <c r="E14" s="35"/>
      <c r="F14" s="35"/>
      <c r="G14" s="35"/>
      <c r="H14" s="35"/>
      <c r="I14" s="113" t="s">
        <v>23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>Městská část Praha 6, v zast. SNEO a.s.</v>
      </c>
      <c r="F15" s="35"/>
      <c r="G15" s="35"/>
      <c r="H15" s="35"/>
      <c r="I15" s="113" t="s">
        <v>25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26</v>
      </c>
      <c r="E17" s="35"/>
      <c r="F17" s="35"/>
      <c r="G17" s="35"/>
      <c r="H17" s="35"/>
      <c r="I17" s="113" t="s">
        <v>23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3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28</v>
      </c>
      <c r="E20" s="35"/>
      <c r="F20" s="35"/>
      <c r="G20" s="35"/>
      <c r="H20" s="35"/>
      <c r="I20" s="113" t="s">
        <v>23</v>
      </c>
      <c r="J20" s="114" t="str">
        <f>IF('Rekapitulace stavby'!AN16="","",'Rekapitulace stavby'!AN16)</f>
        <v>05791103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>Sibre s.r.o.</v>
      </c>
      <c r="F21" s="35"/>
      <c r="G21" s="35"/>
      <c r="H21" s="35"/>
      <c r="I21" s="113" t="s">
        <v>25</v>
      </c>
      <c r="J21" s="114" t="str">
        <f>IF('Rekapitulace stavby'!AN17="","",'Rekapitulace stavby'!AN17)</f>
        <v>CZ05791103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32</v>
      </c>
      <c r="E23" s="35"/>
      <c r="F23" s="35"/>
      <c r="G23" s="35"/>
      <c r="H23" s="35"/>
      <c r="I23" s="113" t="s">
        <v>23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>Simona Králová</v>
      </c>
      <c r="F24" s="35"/>
      <c r="G24" s="35"/>
      <c r="H24" s="35"/>
      <c r="I24" s="113" t="s">
        <v>25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7" t="s">
        <v>1</v>
      </c>
      <c r="F27" s="317"/>
      <c r="G27" s="317"/>
      <c r="H27" s="317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ROUND(J140,2)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40</v>
      </c>
      <c r="E33" s="113" t="s">
        <v>41</v>
      </c>
      <c r="F33" s="124">
        <f>ROUND((SUM(BE140:BE571)),2)</f>
        <v>0</v>
      </c>
      <c r="G33" s="35"/>
      <c r="H33" s="35"/>
      <c r="I33" s="125">
        <v>0.21</v>
      </c>
      <c r="J33" s="124">
        <f>ROUND(((SUM(BE140:BE571))*I33),2)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42</v>
      </c>
      <c r="F34" s="124">
        <f>ROUND((SUM(BF140:BF571)),2)</f>
        <v>0</v>
      </c>
      <c r="G34" s="35"/>
      <c r="H34" s="35"/>
      <c r="I34" s="125">
        <v>0.15</v>
      </c>
      <c r="J34" s="124">
        <f>ROUND(((SUM(BF140:BF571))*I34),2)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43</v>
      </c>
      <c r="F35" s="124">
        <f>ROUND((SUM(BG140:BG571)),2)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44</v>
      </c>
      <c r="F36" s="124">
        <f>ROUND((SUM(BH140:BH571)),2)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ROUND((SUM(BI140:BI571)),2)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8" t="str">
        <f>E7</f>
        <v>Výměna oken a rekonstrukce zdravotně-technických instalací v domě Dejvická 397/34</v>
      </c>
      <c r="F85" s="319"/>
      <c r="G85" s="319"/>
      <c r="H85" s="31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105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0" t="str">
        <f>E9</f>
        <v>01 - AST</v>
      </c>
      <c r="F87" s="320"/>
      <c r="G87" s="320"/>
      <c r="H87" s="320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19</v>
      </c>
      <c r="D89" s="37"/>
      <c r="E89" s="37"/>
      <c r="F89" s="28" t="str">
        <f>F12</f>
        <v xml:space="preserve"> </v>
      </c>
      <c r="G89" s="37"/>
      <c r="H89" s="37"/>
      <c r="I89" s="30" t="s">
        <v>21</v>
      </c>
      <c r="J89" s="67">
        <f>IF(J12="","",J12)</f>
        <v>44701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22</v>
      </c>
      <c r="D91" s="37"/>
      <c r="E91" s="37"/>
      <c r="F91" s="28" t="str">
        <f>E15</f>
        <v>Městská část Praha 6, v zast. SNEO a.s.</v>
      </c>
      <c r="G91" s="37"/>
      <c r="H91" s="37"/>
      <c r="I91" s="30" t="s">
        <v>28</v>
      </c>
      <c r="J91" s="33" t="str">
        <f>E21</f>
        <v>Sibre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Simona Králová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108</v>
      </c>
      <c r="D94" s="145"/>
      <c r="E94" s="145"/>
      <c r="F94" s="145"/>
      <c r="G94" s="145"/>
      <c r="H94" s="145"/>
      <c r="I94" s="145"/>
      <c r="J94" s="146" t="s">
        <v>109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110</v>
      </c>
      <c r="D96" s="37"/>
      <c r="E96" s="37"/>
      <c r="F96" s="37"/>
      <c r="G96" s="37"/>
      <c r="H96" s="37"/>
      <c r="I96" s="37"/>
      <c r="J96" s="85">
        <f>J140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111</v>
      </c>
    </row>
    <row r="97" spans="2:12" s="9" customFormat="1" ht="24.95" customHeight="1">
      <c r="B97" s="148"/>
      <c r="C97" s="149"/>
      <c r="D97" s="150" t="s">
        <v>112</v>
      </c>
      <c r="E97" s="151"/>
      <c r="F97" s="151"/>
      <c r="G97" s="151"/>
      <c r="H97" s="151"/>
      <c r="I97" s="151"/>
      <c r="J97" s="152">
        <f>J141</f>
        <v>0</v>
      </c>
      <c r="K97" s="149"/>
      <c r="L97" s="153"/>
    </row>
    <row r="98" spans="2:12" s="10" customFormat="1" ht="19.9" customHeight="1">
      <c r="B98" s="154"/>
      <c r="C98" s="155"/>
      <c r="D98" s="156" t="s">
        <v>113</v>
      </c>
      <c r="E98" s="157"/>
      <c r="F98" s="157"/>
      <c r="G98" s="157"/>
      <c r="H98" s="157"/>
      <c r="I98" s="157"/>
      <c r="J98" s="158">
        <f>J142</f>
        <v>0</v>
      </c>
      <c r="K98" s="155"/>
      <c r="L98" s="159"/>
    </row>
    <row r="99" spans="2:12" s="10" customFormat="1" ht="19.9" customHeight="1">
      <c r="B99" s="154"/>
      <c r="C99" s="155"/>
      <c r="D99" s="156" t="s">
        <v>114</v>
      </c>
      <c r="E99" s="157"/>
      <c r="F99" s="157"/>
      <c r="G99" s="157"/>
      <c r="H99" s="157"/>
      <c r="I99" s="157"/>
      <c r="J99" s="158">
        <f>J150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115</v>
      </c>
      <c r="E100" s="157"/>
      <c r="F100" s="157"/>
      <c r="G100" s="157"/>
      <c r="H100" s="157"/>
      <c r="I100" s="157"/>
      <c r="J100" s="158">
        <f>J166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116</v>
      </c>
      <c r="E101" s="157"/>
      <c r="F101" s="157"/>
      <c r="G101" s="157"/>
      <c r="H101" s="157"/>
      <c r="I101" s="157"/>
      <c r="J101" s="158">
        <f>J171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117</v>
      </c>
      <c r="E102" s="157"/>
      <c r="F102" s="157"/>
      <c r="G102" s="157"/>
      <c r="H102" s="157"/>
      <c r="I102" s="157"/>
      <c r="J102" s="158">
        <f>J240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118</v>
      </c>
      <c r="E103" s="157"/>
      <c r="F103" s="157"/>
      <c r="G103" s="157"/>
      <c r="H103" s="157"/>
      <c r="I103" s="157"/>
      <c r="J103" s="158">
        <f>J326</f>
        <v>0</v>
      </c>
      <c r="K103" s="155"/>
      <c r="L103" s="159"/>
    </row>
    <row r="104" spans="2:12" s="10" customFormat="1" ht="19.9" customHeight="1">
      <c r="B104" s="154"/>
      <c r="C104" s="155"/>
      <c r="D104" s="156" t="s">
        <v>119</v>
      </c>
      <c r="E104" s="157"/>
      <c r="F104" s="157"/>
      <c r="G104" s="157"/>
      <c r="H104" s="157"/>
      <c r="I104" s="157"/>
      <c r="J104" s="158">
        <f>J336</f>
        <v>0</v>
      </c>
      <c r="K104" s="155"/>
      <c r="L104" s="159"/>
    </row>
    <row r="105" spans="2:12" s="9" customFormat="1" ht="24.95" customHeight="1">
      <c r="B105" s="148"/>
      <c r="C105" s="149"/>
      <c r="D105" s="150" t="s">
        <v>120</v>
      </c>
      <c r="E105" s="151"/>
      <c r="F105" s="151"/>
      <c r="G105" s="151"/>
      <c r="H105" s="151"/>
      <c r="I105" s="151"/>
      <c r="J105" s="152">
        <f>J339</f>
        <v>0</v>
      </c>
      <c r="K105" s="149"/>
      <c r="L105" s="153"/>
    </row>
    <row r="106" spans="2:12" s="10" customFormat="1" ht="19.9" customHeight="1">
      <c r="B106" s="154"/>
      <c r="C106" s="155"/>
      <c r="D106" s="156" t="s">
        <v>121</v>
      </c>
      <c r="E106" s="157"/>
      <c r="F106" s="157"/>
      <c r="G106" s="157"/>
      <c r="H106" s="157"/>
      <c r="I106" s="157"/>
      <c r="J106" s="158">
        <f>J340</f>
        <v>0</v>
      </c>
      <c r="K106" s="155"/>
      <c r="L106" s="159"/>
    </row>
    <row r="107" spans="2:12" s="10" customFormat="1" ht="19.9" customHeight="1">
      <c r="B107" s="154"/>
      <c r="C107" s="155"/>
      <c r="D107" s="156" t="s">
        <v>122</v>
      </c>
      <c r="E107" s="157"/>
      <c r="F107" s="157"/>
      <c r="G107" s="157"/>
      <c r="H107" s="157"/>
      <c r="I107" s="157"/>
      <c r="J107" s="158">
        <f>J362</f>
        <v>0</v>
      </c>
      <c r="K107" s="155"/>
      <c r="L107" s="159"/>
    </row>
    <row r="108" spans="2:12" s="10" customFormat="1" ht="19.9" customHeight="1">
      <c r="B108" s="154"/>
      <c r="C108" s="155"/>
      <c r="D108" s="156" t="s">
        <v>123</v>
      </c>
      <c r="E108" s="157"/>
      <c r="F108" s="157"/>
      <c r="G108" s="157"/>
      <c r="H108" s="157"/>
      <c r="I108" s="157"/>
      <c r="J108" s="158">
        <f>J368</f>
        <v>0</v>
      </c>
      <c r="K108" s="155"/>
      <c r="L108" s="159"/>
    </row>
    <row r="109" spans="2:12" s="10" customFormat="1" ht="19.9" customHeight="1">
      <c r="B109" s="154"/>
      <c r="C109" s="155"/>
      <c r="D109" s="156" t="s">
        <v>124</v>
      </c>
      <c r="E109" s="157"/>
      <c r="F109" s="157"/>
      <c r="G109" s="157"/>
      <c r="H109" s="157"/>
      <c r="I109" s="157"/>
      <c r="J109" s="158">
        <f>J375</f>
        <v>0</v>
      </c>
      <c r="K109" s="155"/>
      <c r="L109" s="159"/>
    </row>
    <row r="110" spans="2:12" s="10" customFormat="1" ht="19.9" customHeight="1">
      <c r="B110" s="154"/>
      <c r="C110" s="155"/>
      <c r="D110" s="156" t="s">
        <v>125</v>
      </c>
      <c r="E110" s="157"/>
      <c r="F110" s="157"/>
      <c r="G110" s="157"/>
      <c r="H110" s="157"/>
      <c r="I110" s="157"/>
      <c r="J110" s="158">
        <f>J385</f>
        <v>0</v>
      </c>
      <c r="K110" s="155"/>
      <c r="L110" s="159"/>
    </row>
    <row r="111" spans="2:12" s="10" customFormat="1" ht="19.9" customHeight="1">
      <c r="B111" s="154"/>
      <c r="C111" s="155"/>
      <c r="D111" s="156" t="s">
        <v>126</v>
      </c>
      <c r="E111" s="157"/>
      <c r="F111" s="157"/>
      <c r="G111" s="157"/>
      <c r="H111" s="157"/>
      <c r="I111" s="157"/>
      <c r="J111" s="158">
        <f>J391</f>
        <v>0</v>
      </c>
      <c r="K111" s="155"/>
      <c r="L111" s="159"/>
    </row>
    <row r="112" spans="2:12" s="10" customFormat="1" ht="19.9" customHeight="1">
      <c r="B112" s="154"/>
      <c r="C112" s="155"/>
      <c r="D112" s="156" t="s">
        <v>127</v>
      </c>
      <c r="E112" s="157"/>
      <c r="F112" s="157"/>
      <c r="G112" s="157"/>
      <c r="H112" s="157"/>
      <c r="I112" s="157"/>
      <c r="J112" s="158">
        <f>J393</f>
        <v>0</v>
      </c>
      <c r="K112" s="155"/>
      <c r="L112" s="159"/>
    </row>
    <row r="113" spans="2:12" s="10" customFormat="1" ht="19.9" customHeight="1">
      <c r="B113" s="154"/>
      <c r="C113" s="155"/>
      <c r="D113" s="156" t="s">
        <v>128</v>
      </c>
      <c r="E113" s="157"/>
      <c r="F113" s="157"/>
      <c r="G113" s="157"/>
      <c r="H113" s="157"/>
      <c r="I113" s="157"/>
      <c r="J113" s="158">
        <f>J447</f>
        <v>0</v>
      </c>
      <c r="K113" s="155"/>
      <c r="L113" s="159"/>
    </row>
    <row r="114" spans="2:12" s="10" customFormat="1" ht="19.9" customHeight="1">
      <c r="B114" s="154"/>
      <c r="C114" s="155"/>
      <c r="D114" s="156" t="s">
        <v>129</v>
      </c>
      <c r="E114" s="157"/>
      <c r="F114" s="157"/>
      <c r="G114" s="157"/>
      <c r="H114" s="157"/>
      <c r="I114" s="157"/>
      <c r="J114" s="158">
        <f>J451</f>
        <v>0</v>
      </c>
      <c r="K114" s="155"/>
      <c r="L114" s="159"/>
    </row>
    <row r="115" spans="2:12" s="10" customFormat="1" ht="19.9" customHeight="1">
      <c r="B115" s="154"/>
      <c r="C115" s="155"/>
      <c r="D115" s="156" t="s">
        <v>130</v>
      </c>
      <c r="E115" s="157"/>
      <c r="F115" s="157"/>
      <c r="G115" s="157"/>
      <c r="H115" s="157"/>
      <c r="I115" s="157"/>
      <c r="J115" s="158">
        <f>J470</f>
        <v>0</v>
      </c>
      <c r="K115" s="155"/>
      <c r="L115" s="159"/>
    </row>
    <row r="116" spans="2:12" s="10" customFormat="1" ht="19.9" customHeight="1">
      <c r="B116" s="154"/>
      <c r="C116" s="155"/>
      <c r="D116" s="156" t="s">
        <v>131</v>
      </c>
      <c r="E116" s="157"/>
      <c r="F116" s="157"/>
      <c r="G116" s="157"/>
      <c r="H116" s="157"/>
      <c r="I116" s="157"/>
      <c r="J116" s="158">
        <f>J473</f>
        <v>0</v>
      </c>
      <c r="K116" s="155"/>
      <c r="L116" s="159"/>
    </row>
    <row r="117" spans="2:12" s="10" customFormat="1" ht="19.9" customHeight="1">
      <c r="B117" s="154"/>
      <c r="C117" s="155"/>
      <c r="D117" s="156" t="s">
        <v>132</v>
      </c>
      <c r="E117" s="157"/>
      <c r="F117" s="157"/>
      <c r="G117" s="157"/>
      <c r="H117" s="157"/>
      <c r="I117" s="157"/>
      <c r="J117" s="158">
        <f>J501</f>
        <v>0</v>
      </c>
      <c r="K117" s="155"/>
      <c r="L117" s="159"/>
    </row>
    <row r="118" spans="2:12" s="10" customFormat="1" ht="19.9" customHeight="1">
      <c r="B118" s="154"/>
      <c r="C118" s="155"/>
      <c r="D118" s="156" t="s">
        <v>133</v>
      </c>
      <c r="E118" s="157"/>
      <c r="F118" s="157"/>
      <c r="G118" s="157"/>
      <c r="H118" s="157"/>
      <c r="I118" s="157"/>
      <c r="J118" s="158">
        <f>J517</f>
        <v>0</v>
      </c>
      <c r="K118" s="155"/>
      <c r="L118" s="159"/>
    </row>
    <row r="119" spans="2:12" s="10" customFormat="1" ht="19.9" customHeight="1">
      <c r="B119" s="154"/>
      <c r="C119" s="155"/>
      <c r="D119" s="156" t="s">
        <v>134</v>
      </c>
      <c r="E119" s="157"/>
      <c r="F119" s="157"/>
      <c r="G119" s="157"/>
      <c r="H119" s="157"/>
      <c r="I119" s="157"/>
      <c r="J119" s="158">
        <f>J541</f>
        <v>0</v>
      </c>
      <c r="K119" s="155"/>
      <c r="L119" s="159"/>
    </row>
    <row r="120" spans="2:12" s="10" customFormat="1" ht="19.9" customHeight="1">
      <c r="B120" s="154"/>
      <c r="C120" s="155"/>
      <c r="D120" s="156" t="s">
        <v>135</v>
      </c>
      <c r="E120" s="157"/>
      <c r="F120" s="157"/>
      <c r="G120" s="157"/>
      <c r="H120" s="157"/>
      <c r="I120" s="157"/>
      <c r="J120" s="158">
        <f>J561</f>
        <v>0</v>
      </c>
      <c r="K120" s="155"/>
      <c r="L120" s="159"/>
    </row>
    <row r="121" spans="1:31" s="2" customFormat="1" ht="21.7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55"/>
      <c r="C122" s="56"/>
      <c r="D122" s="56"/>
      <c r="E122" s="56"/>
      <c r="F122" s="56"/>
      <c r="G122" s="56"/>
      <c r="H122" s="56"/>
      <c r="I122" s="56"/>
      <c r="J122" s="56"/>
      <c r="K122" s="56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6" spans="1:31" s="2" customFormat="1" ht="6.95" customHeight="1">
      <c r="A126" s="35"/>
      <c r="B126" s="57"/>
      <c r="C126" s="58"/>
      <c r="D126" s="58"/>
      <c r="E126" s="58"/>
      <c r="F126" s="58"/>
      <c r="G126" s="58"/>
      <c r="H126" s="58"/>
      <c r="I126" s="58"/>
      <c r="J126" s="58"/>
      <c r="K126" s="58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24.95" customHeight="1">
      <c r="A127" s="35"/>
      <c r="B127" s="36"/>
      <c r="C127" s="24" t="s">
        <v>136</v>
      </c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6.95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2" customHeight="1">
      <c r="A129" s="35"/>
      <c r="B129" s="36"/>
      <c r="C129" s="30" t="s">
        <v>16</v>
      </c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6.5" customHeight="1">
      <c r="A130" s="35"/>
      <c r="B130" s="36"/>
      <c r="C130" s="37"/>
      <c r="D130" s="37"/>
      <c r="E130" s="318" t="str">
        <f>E7</f>
        <v>Výměna oken a rekonstrukce zdravotně-technických instalací v domě Dejvická 397/34</v>
      </c>
      <c r="F130" s="319"/>
      <c r="G130" s="319"/>
      <c r="H130" s="319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12" customHeight="1">
      <c r="A131" s="35"/>
      <c r="B131" s="36"/>
      <c r="C131" s="30" t="s">
        <v>105</v>
      </c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6.5" customHeight="1">
      <c r="A132" s="35"/>
      <c r="B132" s="36"/>
      <c r="C132" s="37"/>
      <c r="D132" s="37"/>
      <c r="E132" s="270" t="str">
        <f>E9</f>
        <v>01 - AST</v>
      </c>
      <c r="F132" s="320"/>
      <c r="G132" s="320"/>
      <c r="H132" s="320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6.95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2" customHeight="1">
      <c r="A134" s="35"/>
      <c r="B134" s="36"/>
      <c r="C134" s="30" t="s">
        <v>19</v>
      </c>
      <c r="D134" s="37"/>
      <c r="E134" s="37"/>
      <c r="F134" s="28" t="str">
        <f>F12</f>
        <v xml:space="preserve"> </v>
      </c>
      <c r="G134" s="37"/>
      <c r="H134" s="37"/>
      <c r="I134" s="30" t="s">
        <v>21</v>
      </c>
      <c r="J134" s="67">
        <f>IF(J12="","",J12)</f>
        <v>44701</v>
      </c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6.95" customHeight="1">
      <c r="A135" s="35"/>
      <c r="B135" s="36"/>
      <c r="C135" s="37"/>
      <c r="D135" s="37"/>
      <c r="E135" s="37"/>
      <c r="F135" s="37"/>
      <c r="G135" s="37"/>
      <c r="H135" s="37"/>
      <c r="I135" s="37"/>
      <c r="J135" s="37"/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15.2" customHeight="1">
      <c r="A136" s="35"/>
      <c r="B136" s="36"/>
      <c r="C136" s="30" t="s">
        <v>22</v>
      </c>
      <c r="D136" s="37"/>
      <c r="E136" s="37"/>
      <c r="F136" s="28" t="str">
        <f>E15</f>
        <v>Městská část Praha 6, v zast. SNEO a.s.</v>
      </c>
      <c r="G136" s="37"/>
      <c r="H136" s="37"/>
      <c r="I136" s="30" t="s">
        <v>28</v>
      </c>
      <c r="J136" s="33" t="str">
        <f>E21</f>
        <v>Sibre s.r.o.</v>
      </c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15.2" customHeight="1">
      <c r="A137" s="35"/>
      <c r="B137" s="36"/>
      <c r="C137" s="30" t="s">
        <v>26</v>
      </c>
      <c r="D137" s="37"/>
      <c r="E137" s="37"/>
      <c r="F137" s="28" t="str">
        <f>IF(E18="","",E18)</f>
        <v>Vyplň údaj</v>
      </c>
      <c r="G137" s="37"/>
      <c r="H137" s="37"/>
      <c r="I137" s="30" t="s">
        <v>32</v>
      </c>
      <c r="J137" s="33" t="str">
        <f>E24</f>
        <v>Simona Králová</v>
      </c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10.35" customHeight="1">
      <c r="A138" s="35"/>
      <c r="B138" s="36"/>
      <c r="C138" s="37"/>
      <c r="D138" s="37"/>
      <c r="E138" s="37"/>
      <c r="F138" s="37"/>
      <c r="G138" s="37"/>
      <c r="H138" s="37"/>
      <c r="I138" s="37"/>
      <c r="J138" s="37"/>
      <c r="K138" s="37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11" customFormat="1" ht="29.25" customHeight="1">
      <c r="A139" s="160"/>
      <c r="B139" s="161"/>
      <c r="C139" s="162" t="s">
        <v>137</v>
      </c>
      <c r="D139" s="163" t="s">
        <v>61</v>
      </c>
      <c r="E139" s="163" t="s">
        <v>57</v>
      </c>
      <c r="F139" s="163" t="s">
        <v>58</v>
      </c>
      <c r="G139" s="163" t="s">
        <v>138</v>
      </c>
      <c r="H139" s="163" t="s">
        <v>139</v>
      </c>
      <c r="I139" s="163" t="s">
        <v>140</v>
      </c>
      <c r="J139" s="163" t="s">
        <v>109</v>
      </c>
      <c r="K139" s="164" t="s">
        <v>141</v>
      </c>
      <c r="L139" s="165"/>
      <c r="M139" s="76" t="s">
        <v>1</v>
      </c>
      <c r="N139" s="77" t="s">
        <v>40</v>
      </c>
      <c r="O139" s="77" t="s">
        <v>142</v>
      </c>
      <c r="P139" s="77" t="s">
        <v>143</v>
      </c>
      <c r="Q139" s="77" t="s">
        <v>144</v>
      </c>
      <c r="R139" s="77" t="s">
        <v>145</v>
      </c>
      <c r="S139" s="77" t="s">
        <v>146</v>
      </c>
      <c r="T139" s="78" t="s">
        <v>147</v>
      </c>
      <c r="U139" s="160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</row>
    <row r="140" spans="1:63" s="2" customFormat="1" ht="22.9" customHeight="1">
      <c r="A140" s="35"/>
      <c r="B140" s="36"/>
      <c r="C140" s="83" t="s">
        <v>148</v>
      </c>
      <c r="D140" s="37"/>
      <c r="E140" s="37"/>
      <c r="F140" s="37"/>
      <c r="G140" s="37"/>
      <c r="H140" s="37"/>
      <c r="I140" s="37"/>
      <c r="J140" s="166">
        <f>BK140</f>
        <v>0</v>
      </c>
      <c r="K140" s="37"/>
      <c r="L140" s="40"/>
      <c r="M140" s="79"/>
      <c r="N140" s="167"/>
      <c r="O140" s="80"/>
      <c r="P140" s="168">
        <f>P141+P339</f>
        <v>0</v>
      </c>
      <c r="Q140" s="80"/>
      <c r="R140" s="168">
        <f>R141+R339</f>
        <v>0</v>
      </c>
      <c r="S140" s="80"/>
      <c r="T140" s="169">
        <f>T141+T339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75</v>
      </c>
      <c r="AU140" s="18" t="s">
        <v>111</v>
      </c>
      <c r="BK140" s="170">
        <f>BK141+BK339</f>
        <v>0</v>
      </c>
    </row>
    <row r="141" spans="2:63" s="12" customFormat="1" ht="25.9" customHeight="1">
      <c r="B141" s="171"/>
      <c r="C141" s="172"/>
      <c r="D141" s="173" t="s">
        <v>75</v>
      </c>
      <c r="E141" s="174" t="s">
        <v>149</v>
      </c>
      <c r="F141" s="174" t="s">
        <v>150</v>
      </c>
      <c r="G141" s="172"/>
      <c r="H141" s="172"/>
      <c r="I141" s="175"/>
      <c r="J141" s="176">
        <f>BK141</f>
        <v>0</v>
      </c>
      <c r="K141" s="172"/>
      <c r="L141" s="177"/>
      <c r="M141" s="178"/>
      <c r="N141" s="179"/>
      <c r="O141" s="179"/>
      <c r="P141" s="180">
        <f>P142+P150+P166+P171+P240+P326+P336</f>
        <v>0</v>
      </c>
      <c r="Q141" s="179"/>
      <c r="R141" s="180">
        <f>R142+R150+R166+R171+R240+R326+R336</f>
        <v>0</v>
      </c>
      <c r="S141" s="179"/>
      <c r="T141" s="181">
        <f>T142+T150+T166+T171+T240+T326+T336</f>
        <v>0</v>
      </c>
      <c r="AR141" s="182" t="s">
        <v>84</v>
      </c>
      <c r="AT141" s="183" t="s">
        <v>75</v>
      </c>
      <c r="AU141" s="183" t="s">
        <v>76</v>
      </c>
      <c r="AY141" s="182" t="s">
        <v>151</v>
      </c>
      <c r="BK141" s="184">
        <f>BK142+BK150+BK166+BK171+BK240+BK326+BK336</f>
        <v>0</v>
      </c>
    </row>
    <row r="142" spans="2:63" s="12" customFormat="1" ht="22.9" customHeight="1">
      <c r="B142" s="171"/>
      <c r="C142" s="172"/>
      <c r="D142" s="173" t="s">
        <v>75</v>
      </c>
      <c r="E142" s="185" t="s">
        <v>84</v>
      </c>
      <c r="F142" s="185" t="s">
        <v>152</v>
      </c>
      <c r="G142" s="172"/>
      <c r="H142" s="172"/>
      <c r="I142" s="175"/>
      <c r="J142" s="186">
        <f>BK142</f>
        <v>0</v>
      </c>
      <c r="K142" s="172"/>
      <c r="L142" s="177"/>
      <c r="M142" s="178"/>
      <c r="N142" s="179"/>
      <c r="O142" s="179"/>
      <c r="P142" s="180">
        <f>SUM(P143:P149)</f>
        <v>0</v>
      </c>
      <c r="Q142" s="179"/>
      <c r="R142" s="180">
        <f>SUM(R143:R149)</f>
        <v>0</v>
      </c>
      <c r="S142" s="179"/>
      <c r="T142" s="181">
        <f>SUM(T143:T149)</f>
        <v>0</v>
      </c>
      <c r="AR142" s="182" t="s">
        <v>84</v>
      </c>
      <c r="AT142" s="183" t="s">
        <v>75</v>
      </c>
      <c r="AU142" s="183" t="s">
        <v>84</v>
      </c>
      <c r="AY142" s="182" t="s">
        <v>151</v>
      </c>
      <c r="BK142" s="184">
        <f>SUM(BK143:BK149)</f>
        <v>0</v>
      </c>
    </row>
    <row r="143" spans="1:65" s="2" customFormat="1" ht="24.2" customHeight="1">
      <c r="A143" s="35"/>
      <c r="B143" s="36"/>
      <c r="C143" s="187" t="s">
        <v>84</v>
      </c>
      <c r="D143" s="187" t="s">
        <v>153</v>
      </c>
      <c r="E143" s="188" t="s">
        <v>154</v>
      </c>
      <c r="F143" s="189" t="s">
        <v>155</v>
      </c>
      <c r="G143" s="190" t="s">
        <v>156</v>
      </c>
      <c r="H143" s="191">
        <v>4.5</v>
      </c>
      <c r="I143" s="192"/>
      <c r="J143" s="193">
        <f>ROUND(I143*H143,2)</f>
        <v>0</v>
      </c>
      <c r="K143" s="189" t="s">
        <v>157</v>
      </c>
      <c r="L143" s="40"/>
      <c r="M143" s="194" t="s">
        <v>1</v>
      </c>
      <c r="N143" s="195" t="s">
        <v>42</v>
      </c>
      <c r="O143" s="72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8" t="s">
        <v>158</v>
      </c>
      <c r="AT143" s="198" t="s">
        <v>153</v>
      </c>
      <c r="AU143" s="198" t="s">
        <v>159</v>
      </c>
      <c r="AY143" s="18" t="s">
        <v>151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159</v>
      </c>
      <c r="BK143" s="199">
        <f>ROUND(I143*H143,2)</f>
        <v>0</v>
      </c>
      <c r="BL143" s="18" t="s">
        <v>158</v>
      </c>
      <c r="BM143" s="198" t="s">
        <v>159</v>
      </c>
    </row>
    <row r="144" spans="2:51" s="13" customFormat="1" ht="11.25">
      <c r="B144" s="200"/>
      <c r="C144" s="201"/>
      <c r="D144" s="202" t="s">
        <v>160</v>
      </c>
      <c r="E144" s="203" t="s">
        <v>1</v>
      </c>
      <c r="F144" s="204" t="s">
        <v>161</v>
      </c>
      <c r="G144" s="201"/>
      <c r="H144" s="205">
        <v>4.5</v>
      </c>
      <c r="I144" s="206"/>
      <c r="J144" s="201"/>
      <c r="K144" s="201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160</v>
      </c>
      <c r="AU144" s="211" t="s">
        <v>159</v>
      </c>
      <c r="AV144" s="13" t="s">
        <v>159</v>
      </c>
      <c r="AW144" s="13" t="s">
        <v>34</v>
      </c>
      <c r="AX144" s="13" t="s">
        <v>76</v>
      </c>
      <c r="AY144" s="211" t="s">
        <v>151</v>
      </c>
    </row>
    <row r="145" spans="2:51" s="14" customFormat="1" ht="11.25">
      <c r="B145" s="212"/>
      <c r="C145" s="213"/>
      <c r="D145" s="202" t="s">
        <v>160</v>
      </c>
      <c r="E145" s="214" t="s">
        <v>1</v>
      </c>
      <c r="F145" s="215" t="s">
        <v>162</v>
      </c>
      <c r="G145" s="213"/>
      <c r="H145" s="216">
        <v>4.5</v>
      </c>
      <c r="I145" s="217"/>
      <c r="J145" s="213"/>
      <c r="K145" s="213"/>
      <c r="L145" s="218"/>
      <c r="M145" s="219"/>
      <c r="N145" s="220"/>
      <c r="O145" s="220"/>
      <c r="P145" s="220"/>
      <c r="Q145" s="220"/>
      <c r="R145" s="220"/>
      <c r="S145" s="220"/>
      <c r="T145" s="221"/>
      <c r="AT145" s="222" t="s">
        <v>160</v>
      </c>
      <c r="AU145" s="222" t="s">
        <v>159</v>
      </c>
      <c r="AV145" s="14" t="s">
        <v>158</v>
      </c>
      <c r="AW145" s="14" t="s">
        <v>34</v>
      </c>
      <c r="AX145" s="14" t="s">
        <v>84</v>
      </c>
      <c r="AY145" s="222" t="s">
        <v>151</v>
      </c>
    </row>
    <row r="146" spans="1:65" s="2" customFormat="1" ht="21.75" customHeight="1">
      <c r="A146" s="35"/>
      <c r="B146" s="36"/>
      <c r="C146" s="187" t="s">
        <v>159</v>
      </c>
      <c r="D146" s="187" t="s">
        <v>153</v>
      </c>
      <c r="E146" s="188" t="s">
        <v>163</v>
      </c>
      <c r="F146" s="189" t="s">
        <v>164</v>
      </c>
      <c r="G146" s="190" t="s">
        <v>165</v>
      </c>
      <c r="H146" s="191">
        <v>6</v>
      </c>
      <c r="I146" s="192"/>
      <c r="J146" s="193">
        <f>ROUND(I146*H146,2)</f>
        <v>0</v>
      </c>
      <c r="K146" s="189" t="s">
        <v>157</v>
      </c>
      <c r="L146" s="40"/>
      <c r="M146" s="194" t="s">
        <v>1</v>
      </c>
      <c r="N146" s="195" t="s">
        <v>42</v>
      </c>
      <c r="O146" s="72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8" t="s">
        <v>158</v>
      </c>
      <c r="AT146" s="198" t="s">
        <v>153</v>
      </c>
      <c r="AU146" s="198" t="s">
        <v>159</v>
      </c>
      <c r="AY146" s="18" t="s">
        <v>151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159</v>
      </c>
      <c r="BK146" s="199">
        <f>ROUND(I146*H146,2)</f>
        <v>0</v>
      </c>
      <c r="BL146" s="18" t="s">
        <v>158</v>
      </c>
      <c r="BM146" s="198" t="s">
        <v>158</v>
      </c>
    </row>
    <row r="147" spans="2:51" s="13" customFormat="1" ht="11.25">
      <c r="B147" s="200"/>
      <c r="C147" s="201"/>
      <c r="D147" s="202" t="s">
        <v>160</v>
      </c>
      <c r="E147" s="203" t="s">
        <v>1</v>
      </c>
      <c r="F147" s="204" t="s">
        <v>166</v>
      </c>
      <c r="G147" s="201"/>
      <c r="H147" s="205">
        <v>6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160</v>
      </c>
      <c r="AU147" s="211" t="s">
        <v>159</v>
      </c>
      <c r="AV147" s="13" t="s">
        <v>159</v>
      </c>
      <c r="AW147" s="13" t="s">
        <v>34</v>
      </c>
      <c r="AX147" s="13" t="s">
        <v>76</v>
      </c>
      <c r="AY147" s="211" t="s">
        <v>151</v>
      </c>
    </row>
    <row r="148" spans="2:51" s="14" customFormat="1" ht="11.25">
      <c r="B148" s="212"/>
      <c r="C148" s="213"/>
      <c r="D148" s="202" t="s">
        <v>160</v>
      </c>
      <c r="E148" s="214" t="s">
        <v>1</v>
      </c>
      <c r="F148" s="215" t="s">
        <v>162</v>
      </c>
      <c r="G148" s="213"/>
      <c r="H148" s="216">
        <v>6</v>
      </c>
      <c r="I148" s="217"/>
      <c r="J148" s="213"/>
      <c r="K148" s="213"/>
      <c r="L148" s="218"/>
      <c r="M148" s="219"/>
      <c r="N148" s="220"/>
      <c r="O148" s="220"/>
      <c r="P148" s="220"/>
      <c r="Q148" s="220"/>
      <c r="R148" s="220"/>
      <c r="S148" s="220"/>
      <c r="T148" s="221"/>
      <c r="AT148" s="222" t="s">
        <v>160</v>
      </c>
      <c r="AU148" s="222" t="s">
        <v>159</v>
      </c>
      <c r="AV148" s="14" t="s">
        <v>158</v>
      </c>
      <c r="AW148" s="14" t="s">
        <v>34</v>
      </c>
      <c r="AX148" s="14" t="s">
        <v>84</v>
      </c>
      <c r="AY148" s="222" t="s">
        <v>151</v>
      </c>
    </row>
    <row r="149" spans="1:65" s="2" customFormat="1" ht="24.2" customHeight="1">
      <c r="A149" s="35"/>
      <c r="B149" s="36"/>
      <c r="C149" s="187" t="s">
        <v>167</v>
      </c>
      <c r="D149" s="187" t="s">
        <v>153</v>
      </c>
      <c r="E149" s="188" t="s">
        <v>168</v>
      </c>
      <c r="F149" s="189" t="s">
        <v>169</v>
      </c>
      <c r="G149" s="190" t="s">
        <v>165</v>
      </c>
      <c r="H149" s="191">
        <v>6</v>
      </c>
      <c r="I149" s="192"/>
      <c r="J149" s="193">
        <f>ROUND(I149*H149,2)</f>
        <v>0</v>
      </c>
      <c r="K149" s="189" t="s">
        <v>157</v>
      </c>
      <c r="L149" s="40"/>
      <c r="M149" s="194" t="s">
        <v>1</v>
      </c>
      <c r="N149" s="195" t="s">
        <v>42</v>
      </c>
      <c r="O149" s="72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8" t="s">
        <v>158</v>
      </c>
      <c r="AT149" s="198" t="s">
        <v>153</v>
      </c>
      <c r="AU149" s="198" t="s">
        <v>159</v>
      </c>
      <c r="AY149" s="18" t="s">
        <v>151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159</v>
      </c>
      <c r="BK149" s="199">
        <f>ROUND(I149*H149,2)</f>
        <v>0</v>
      </c>
      <c r="BL149" s="18" t="s">
        <v>158</v>
      </c>
      <c r="BM149" s="198" t="s">
        <v>170</v>
      </c>
    </row>
    <row r="150" spans="2:63" s="12" customFormat="1" ht="22.9" customHeight="1">
      <c r="B150" s="171"/>
      <c r="C150" s="172"/>
      <c r="D150" s="173" t="s">
        <v>75</v>
      </c>
      <c r="E150" s="185" t="s">
        <v>167</v>
      </c>
      <c r="F150" s="185" t="s">
        <v>171</v>
      </c>
      <c r="G150" s="172"/>
      <c r="H150" s="172"/>
      <c r="I150" s="175"/>
      <c r="J150" s="186">
        <f>BK150</f>
        <v>0</v>
      </c>
      <c r="K150" s="172"/>
      <c r="L150" s="177"/>
      <c r="M150" s="178"/>
      <c r="N150" s="179"/>
      <c r="O150" s="179"/>
      <c r="P150" s="180">
        <f>SUM(P151:P165)</f>
        <v>0</v>
      </c>
      <c r="Q150" s="179"/>
      <c r="R150" s="180">
        <f>SUM(R151:R165)</f>
        <v>0</v>
      </c>
      <c r="S150" s="179"/>
      <c r="T150" s="181">
        <f>SUM(T151:T165)</f>
        <v>0</v>
      </c>
      <c r="AR150" s="182" t="s">
        <v>84</v>
      </c>
      <c r="AT150" s="183" t="s">
        <v>75</v>
      </c>
      <c r="AU150" s="183" t="s">
        <v>84</v>
      </c>
      <c r="AY150" s="182" t="s">
        <v>151</v>
      </c>
      <c r="BK150" s="184">
        <f>SUM(BK151:BK165)</f>
        <v>0</v>
      </c>
    </row>
    <row r="151" spans="1:65" s="2" customFormat="1" ht="24.2" customHeight="1">
      <c r="A151" s="35"/>
      <c r="B151" s="36"/>
      <c r="C151" s="187" t="s">
        <v>158</v>
      </c>
      <c r="D151" s="187" t="s">
        <v>153</v>
      </c>
      <c r="E151" s="188" t="s">
        <v>172</v>
      </c>
      <c r="F151" s="189" t="s">
        <v>173</v>
      </c>
      <c r="G151" s="190" t="s">
        <v>174</v>
      </c>
      <c r="H151" s="191">
        <v>2</v>
      </c>
      <c r="I151" s="192"/>
      <c r="J151" s="193">
        <f>ROUND(I151*H151,2)</f>
        <v>0</v>
      </c>
      <c r="K151" s="189" t="s">
        <v>157</v>
      </c>
      <c r="L151" s="40"/>
      <c r="M151" s="194" t="s">
        <v>1</v>
      </c>
      <c r="N151" s="195" t="s">
        <v>42</v>
      </c>
      <c r="O151" s="72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8" t="s">
        <v>158</v>
      </c>
      <c r="AT151" s="198" t="s">
        <v>153</v>
      </c>
      <c r="AU151" s="198" t="s">
        <v>159</v>
      </c>
      <c r="AY151" s="18" t="s">
        <v>151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159</v>
      </c>
      <c r="BK151" s="199">
        <f>ROUND(I151*H151,2)</f>
        <v>0</v>
      </c>
      <c r="BL151" s="18" t="s">
        <v>158</v>
      </c>
      <c r="BM151" s="198" t="s">
        <v>175</v>
      </c>
    </row>
    <row r="152" spans="2:51" s="13" customFormat="1" ht="11.25">
      <c r="B152" s="200"/>
      <c r="C152" s="201"/>
      <c r="D152" s="202" t="s">
        <v>160</v>
      </c>
      <c r="E152" s="203" t="s">
        <v>1</v>
      </c>
      <c r="F152" s="204" t="s">
        <v>176</v>
      </c>
      <c r="G152" s="201"/>
      <c r="H152" s="205">
        <v>2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160</v>
      </c>
      <c r="AU152" s="211" t="s">
        <v>159</v>
      </c>
      <c r="AV152" s="13" t="s">
        <v>159</v>
      </c>
      <c r="AW152" s="13" t="s">
        <v>34</v>
      </c>
      <c r="AX152" s="13" t="s">
        <v>76</v>
      </c>
      <c r="AY152" s="211" t="s">
        <v>151</v>
      </c>
    </row>
    <row r="153" spans="2:51" s="14" customFormat="1" ht="11.25">
      <c r="B153" s="212"/>
      <c r="C153" s="213"/>
      <c r="D153" s="202" t="s">
        <v>160</v>
      </c>
      <c r="E153" s="214" t="s">
        <v>1</v>
      </c>
      <c r="F153" s="215" t="s">
        <v>162</v>
      </c>
      <c r="G153" s="213"/>
      <c r="H153" s="216">
        <v>2</v>
      </c>
      <c r="I153" s="217"/>
      <c r="J153" s="213"/>
      <c r="K153" s="213"/>
      <c r="L153" s="218"/>
      <c r="M153" s="219"/>
      <c r="N153" s="220"/>
      <c r="O153" s="220"/>
      <c r="P153" s="220"/>
      <c r="Q153" s="220"/>
      <c r="R153" s="220"/>
      <c r="S153" s="220"/>
      <c r="T153" s="221"/>
      <c r="AT153" s="222" t="s">
        <v>160</v>
      </c>
      <c r="AU153" s="222" t="s">
        <v>159</v>
      </c>
      <c r="AV153" s="14" t="s">
        <v>158</v>
      </c>
      <c r="AW153" s="14" t="s">
        <v>34</v>
      </c>
      <c r="AX153" s="14" t="s">
        <v>84</v>
      </c>
      <c r="AY153" s="222" t="s">
        <v>151</v>
      </c>
    </row>
    <row r="154" spans="1:65" s="2" customFormat="1" ht="24.2" customHeight="1">
      <c r="A154" s="35"/>
      <c r="B154" s="36"/>
      <c r="C154" s="187" t="s">
        <v>177</v>
      </c>
      <c r="D154" s="187" t="s">
        <v>153</v>
      </c>
      <c r="E154" s="188" t="s">
        <v>178</v>
      </c>
      <c r="F154" s="189" t="s">
        <v>179</v>
      </c>
      <c r="G154" s="190" t="s">
        <v>174</v>
      </c>
      <c r="H154" s="191">
        <v>1</v>
      </c>
      <c r="I154" s="192"/>
      <c r="J154" s="193">
        <f>ROUND(I154*H154,2)</f>
        <v>0</v>
      </c>
      <c r="K154" s="189" t="s">
        <v>157</v>
      </c>
      <c r="L154" s="40"/>
      <c r="M154" s="194" t="s">
        <v>1</v>
      </c>
      <c r="N154" s="195" t="s">
        <v>42</v>
      </c>
      <c r="O154" s="72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8" t="s">
        <v>158</v>
      </c>
      <c r="AT154" s="198" t="s">
        <v>153</v>
      </c>
      <c r="AU154" s="198" t="s">
        <v>159</v>
      </c>
      <c r="AY154" s="18" t="s">
        <v>151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8" t="s">
        <v>159</v>
      </c>
      <c r="BK154" s="199">
        <f>ROUND(I154*H154,2)</f>
        <v>0</v>
      </c>
      <c r="BL154" s="18" t="s">
        <v>158</v>
      </c>
      <c r="BM154" s="198" t="s">
        <v>180</v>
      </c>
    </row>
    <row r="155" spans="2:51" s="13" customFormat="1" ht="11.25">
      <c r="B155" s="200"/>
      <c r="C155" s="201"/>
      <c r="D155" s="202" t="s">
        <v>160</v>
      </c>
      <c r="E155" s="203" t="s">
        <v>1</v>
      </c>
      <c r="F155" s="204" t="s">
        <v>181</v>
      </c>
      <c r="G155" s="201"/>
      <c r="H155" s="205">
        <v>1</v>
      </c>
      <c r="I155" s="206"/>
      <c r="J155" s="201"/>
      <c r="K155" s="201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160</v>
      </c>
      <c r="AU155" s="211" t="s">
        <v>159</v>
      </c>
      <c r="AV155" s="13" t="s">
        <v>159</v>
      </c>
      <c r="AW155" s="13" t="s">
        <v>34</v>
      </c>
      <c r="AX155" s="13" t="s">
        <v>76</v>
      </c>
      <c r="AY155" s="211" t="s">
        <v>151</v>
      </c>
    </row>
    <row r="156" spans="2:51" s="14" customFormat="1" ht="11.25">
      <c r="B156" s="212"/>
      <c r="C156" s="213"/>
      <c r="D156" s="202" t="s">
        <v>160</v>
      </c>
      <c r="E156" s="214" t="s">
        <v>1</v>
      </c>
      <c r="F156" s="215" t="s">
        <v>162</v>
      </c>
      <c r="G156" s="213"/>
      <c r="H156" s="216">
        <v>1</v>
      </c>
      <c r="I156" s="217"/>
      <c r="J156" s="213"/>
      <c r="K156" s="213"/>
      <c r="L156" s="218"/>
      <c r="M156" s="219"/>
      <c r="N156" s="220"/>
      <c r="O156" s="220"/>
      <c r="P156" s="220"/>
      <c r="Q156" s="220"/>
      <c r="R156" s="220"/>
      <c r="S156" s="220"/>
      <c r="T156" s="221"/>
      <c r="AT156" s="222" t="s">
        <v>160</v>
      </c>
      <c r="AU156" s="222" t="s">
        <v>159</v>
      </c>
      <c r="AV156" s="14" t="s">
        <v>158</v>
      </c>
      <c r="AW156" s="14" t="s">
        <v>34</v>
      </c>
      <c r="AX156" s="14" t="s">
        <v>84</v>
      </c>
      <c r="AY156" s="222" t="s">
        <v>151</v>
      </c>
    </row>
    <row r="157" spans="1:65" s="2" customFormat="1" ht="16.5" customHeight="1">
      <c r="A157" s="35"/>
      <c r="B157" s="36"/>
      <c r="C157" s="187" t="s">
        <v>170</v>
      </c>
      <c r="D157" s="187" t="s">
        <v>153</v>
      </c>
      <c r="E157" s="188" t="s">
        <v>182</v>
      </c>
      <c r="F157" s="189" t="s">
        <v>183</v>
      </c>
      <c r="G157" s="190" t="s">
        <v>184</v>
      </c>
      <c r="H157" s="191">
        <v>0.037</v>
      </c>
      <c r="I157" s="192"/>
      <c r="J157" s="193">
        <f>ROUND(I157*H157,2)</f>
        <v>0</v>
      </c>
      <c r="K157" s="189" t="s">
        <v>157</v>
      </c>
      <c r="L157" s="40"/>
      <c r="M157" s="194" t="s">
        <v>1</v>
      </c>
      <c r="N157" s="195" t="s">
        <v>42</v>
      </c>
      <c r="O157" s="72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8" t="s">
        <v>158</v>
      </c>
      <c r="AT157" s="198" t="s">
        <v>153</v>
      </c>
      <c r="AU157" s="198" t="s">
        <v>159</v>
      </c>
      <c r="AY157" s="18" t="s">
        <v>151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8" t="s">
        <v>159</v>
      </c>
      <c r="BK157" s="199">
        <f>ROUND(I157*H157,2)</f>
        <v>0</v>
      </c>
      <c r="BL157" s="18" t="s">
        <v>158</v>
      </c>
      <c r="BM157" s="198" t="s">
        <v>185</v>
      </c>
    </row>
    <row r="158" spans="2:51" s="13" customFormat="1" ht="11.25">
      <c r="B158" s="200"/>
      <c r="C158" s="201"/>
      <c r="D158" s="202" t="s">
        <v>160</v>
      </c>
      <c r="E158" s="203" t="s">
        <v>1</v>
      </c>
      <c r="F158" s="204" t="s">
        <v>186</v>
      </c>
      <c r="G158" s="201"/>
      <c r="H158" s="205">
        <v>0.03704</v>
      </c>
      <c r="I158" s="206"/>
      <c r="J158" s="201"/>
      <c r="K158" s="201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160</v>
      </c>
      <c r="AU158" s="211" t="s">
        <v>159</v>
      </c>
      <c r="AV158" s="13" t="s">
        <v>159</v>
      </c>
      <c r="AW158" s="13" t="s">
        <v>34</v>
      </c>
      <c r="AX158" s="13" t="s">
        <v>76</v>
      </c>
      <c r="AY158" s="211" t="s">
        <v>151</v>
      </c>
    </row>
    <row r="159" spans="2:51" s="14" customFormat="1" ht="11.25">
      <c r="B159" s="212"/>
      <c r="C159" s="213"/>
      <c r="D159" s="202" t="s">
        <v>160</v>
      </c>
      <c r="E159" s="214" t="s">
        <v>1</v>
      </c>
      <c r="F159" s="215" t="s">
        <v>162</v>
      </c>
      <c r="G159" s="213"/>
      <c r="H159" s="216">
        <v>0.03704</v>
      </c>
      <c r="I159" s="217"/>
      <c r="J159" s="213"/>
      <c r="K159" s="213"/>
      <c r="L159" s="218"/>
      <c r="M159" s="219"/>
      <c r="N159" s="220"/>
      <c r="O159" s="220"/>
      <c r="P159" s="220"/>
      <c r="Q159" s="220"/>
      <c r="R159" s="220"/>
      <c r="S159" s="220"/>
      <c r="T159" s="221"/>
      <c r="AT159" s="222" t="s">
        <v>160</v>
      </c>
      <c r="AU159" s="222" t="s">
        <v>159</v>
      </c>
      <c r="AV159" s="14" t="s">
        <v>158</v>
      </c>
      <c r="AW159" s="14" t="s">
        <v>34</v>
      </c>
      <c r="AX159" s="14" t="s">
        <v>84</v>
      </c>
      <c r="AY159" s="222" t="s">
        <v>151</v>
      </c>
    </row>
    <row r="160" spans="1:65" s="2" customFormat="1" ht="37.9" customHeight="1">
      <c r="A160" s="35"/>
      <c r="B160" s="36"/>
      <c r="C160" s="187" t="s">
        <v>187</v>
      </c>
      <c r="D160" s="187" t="s">
        <v>153</v>
      </c>
      <c r="E160" s="188" t="s">
        <v>188</v>
      </c>
      <c r="F160" s="189" t="s">
        <v>189</v>
      </c>
      <c r="G160" s="190" t="s">
        <v>165</v>
      </c>
      <c r="H160" s="191">
        <v>1</v>
      </c>
      <c r="I160" s="192"/>
      <c r="J160" s="193">
        <f>ROUND(I160*H160,2)</f>
        <v>0</v>
      </c>
      <c r="K160" s="189" t="s">
        <v>157</v>
      </c>
      <c r="L160" s="40"/>
      <c r="M160" s="194" t="s">
        <v>1</v>
      </c>
      <c r="N160" s="195" t="s">
        <v>42</v>
      </c>
      <c r="O160" s="72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8" t="s">
        <v>158</v>
      </c>
      <c r="AT160" s="198" t="s">
        <v>153</v>
      </c>
      <c r="AU160" s="198" t="s">
        <v>159</v>
      </c>
      <c r="AY160" s="18" t="s">
        <v>151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159</v>
      </c>
      <c r="BK160" s="199">
        <f>ROUND(I160*H160,2)</f>
        <v>0</v>
      </c>
      <c r="BL160" s="18" t="s">
        <v>158</v>
      </c>
      <c r="BM160" s="198" t="s">
        <v>190</v>
      </c>
    </row>
    <row r="161" spans="2:51" s="13" customFormat="1" ht="11.25">
      <c r="B161" s="200"/>
      <c r="C161" s="201"/>
      <c r="D161" s="202" t="s">
        <v>160</v>
      </c>
      <c r="E161" s="203" t="s">
        <v>1</v>
      </c>
      <c r="F161" s="204" t="s">
        <v>191</v>
      </c>
      <c r="G161" s="201"/>
      <c r="H161" s="205">
        <v>1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160</v>
      </c>
      <c r="AU161" s="211" t="s">
        <v>159</v>
      </c>
      <c r="AV161" s="13" t="s">
        <v>159</v>
      </c>
      <c r="AW161" s="13" t="s">
        <v>34</v>
      </c>
      <c r="AX161" s="13" t="s">
        <v>76</v>
      </c>
      <c r="AY161" s="211" t="s">
        <v>151</v>
      </c>
    </row>
    <row r="162" spans="2:51" s="14" customFormat="1" ht="11.25">
      <c r="B162" s="212"/>
      <c r="C162" s="213"/>
      <c r="D162" s="202" t="s">
        <v>160</v>
      </c>
      <c r="E162" s="214" t="s">
        <v>1</v>
      </c>
      <c r="F162" s="215" t="s">
        <v>162</v>
      </c>
      <c r="G162" s="213"/>
      <c r="H162" s="216">
        <v>1</v>
      </c>
      <c r="I162" s="217"/>
      <c r="J162" s="213"/>
      <c r="K162" s="213"/>
      <c r="L162" s="218"/>
      <c r="M162" s="219"/>
      <c r="N162" s="220"/>
      <c r="O162" s="220"/>
      <c r="P162" s="220"/>
      <c r="Q162" s="220"/>
      <c r="R162" s="220"/>
      <c r="S162" s="220"/>
      <c r="T162" s="221"/>
      <c r="AT162" s="222" t="s">
        <v>160</v>
      </c>
      <c r="AU162" s="222" t="s">
        <v>159</v>
      </c>
      <c r="AV162" s="14" t="s">
        <v>158</v>
      </c>
      <c r="AW162" s="14" t="s">
        <v>34</v>
      </c>
      <c r="AX162" s="14" t="s">
        <v>84</v>
      </c>
      <c r="AY162" s="222" t="s">
        <v>151</v>
      </c>
    </row>
    <row r="163" spans="1:65" s="2" customFormat="1" ht="37.9" customHeight="1">
      <c r="A163" s="35"/>
      <c r="B163" s="36"/>
      <c r="C163" s="187" t="s">
        <v>175</v>
      </c>
      <c r="D163" s="187" t="s">
        <v>153</v>
      </c>
      <c r="E163" s="188" t="s">
        <v>192</v>
      </c>
      <c r="F163" s="189" t="s">
        <v>193</v>
      </c>
      <c r="G163" s="190" t="s">
        <v>165</v>
      </c>
      <c r="H163" s="191">
        <v>1</v>
      </c>
      <c r="I163" s="192"/>
      <c r="J163" s="193">
        <f>ROUND(I163*H163,2)</f>
        <v>0</v>
      </c>
      <c r="K163" s="189" t="s">
        <v>157</v>
      </c>
      <c r="L163" s="40"/>
      <c r="M163" s="194" t="s">
        <v>1</v>
      </c>
      <c r="N163" s="195" t="s">
        <v>42</v>
      </c>
      <c r="O163" s="72"/>
      <c r="P163" s="196">
        <f>O163*H163</f>
        <v>0</v>
      </c>
      <c r="Q163" s="196">
        <v>0</v>
      </c>
      <c r="R163" s="196">
        <f>Q163*H163</f>
        <v>0</v>
      </c>
      <c r="S163" s="196">
        <v>0</v>
      </c>
      <c r="T163" s="19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8" t="s">
        <v>158</v>
      </c>
      <c r="AT163" s="198" t="s">
        <v>153</v>
      </c>
      <c r="AU163" s="198" t="s">
        <v>159</v>
      </c>
      <c r="AY163" s="18" t="s">
        <v>151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18" t="s">
        <v>159</v>
      </c>
      <c r="BK163" s="199">
        <f>ROUND(I163*H163,2)</f>
        <v>0</v>
      </c>
      <c r="BL163" s="18" t="s">
        <v>158</v>
      </c>
      <c r="BM163" s="198" t="s">
        <v>194</v>
      </c>
    </row>
    <row r="164" spans="2:51" s="13" customFormat="1" ht="11.25">
      <c r="B164" s="200"/>
      <c r="C164" s="201"/>
      <c r="D164" s="202" t="s">
        <v>160</v>
      </c>
      <c r="E164" s="203" t="s">
        <v>1</v>
      </c>
      <c r="F164" s="204" t="s">
        <v>191</v>
      </c>
      <c r="G164" s="201"/>
      <c r="H164" s="205">
        <v>1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160</v>
      </c>
      <c r="AU164" s="211" t="s">
        <v>159</v>
      </c>
      <c r="AV164" s="13" t="s">
        <v>159</v>
      </c>
      <c r="AW164" s="13" t="s">
        <v>34</v>
      </c>
      <c r="AX164" s="13" t="s">
        <v>76</v>
      </c>
      <c r="AY164" s="211" t="s">
        <v>151</v>
      </c>
    </row>
    <row r="165" spans="2:51" s="14" customFormat="1" ht="11.25">
      <c r="B165" s="212"/>
      <c r="C165" s="213"/>
      <c r="D165" s="202" t="s">
        <v>160</v>
      </c>
      <c r="E165" s="214" t="s">
        <v>1</v>
      </c>
      <c r="F165" s="215" t="s">
        <v>162</v>
      </c>
      <c r="G165" s="213"/>
      <c r="H165" s="216">
        <v>1</v>
      </c>
      <c r="I165" s="217"/>
      <c r="J165" s="213"/>
      <c r="K165" s="213"/>
      <c r="L165" s="218"/>
      <c r="M165" s="219"/>
      <c r="N165" s="220"/>
      <c r="O165" s="220"/>
      <c r="P165" s="220"/>
      <c r="Q165" s="220"/>
      <c r="R165" s="220"/>
      <c r="S165" s="220"/>
      <c r="T165" s="221"/>
      <c r="AT165" s="222" t="s">
        <v>160</v>
      </c>
      <c r="AU165" s="222" t="s">
        <v>159</v>
      </c>
      <c r="AV165" s="14" t="s">
        <v>158</v>
      </c>
      <c r="AW165" s="14" t="s">
        <v>34</v>
      </c>
      <c r="AX165" s="14" t="s">
        <v>84</v>
      </c>
      <c r="AY165" s="222" t="s">
        <v>151</v>
      </c>
    </row>
    <row r="166" spans="2:63" s="12" customFormat="1" ht="22.9" customHeight="1">
      <c r="B166" s="171"/>
      <c r="C166" s="172"/>
      <c r="D166" s="173" t="s">
        <v>75</v>
      </c>
      <c r="E166" s="185" t="s">
        <v>158</v>
      </c>
      <c r="F166" s="185" t="s">
        <v>195</v>
      </c>
      <c r="G166" s="172"/>
      <c r="H166" s="172"/>
      <c r="I166" s="175"/>
      <c r="J166" s="186">
        <f>BK166</f>
        <v>0</v>
      </c>
      <c r="K166" s="172"/>
      <c r="L166" s="177"/>
      <c r="M166" s="178"/>
      <c r="N166" s="179"/>
      <c r="O166" s="179"/>
      <c r="P166" s="180">
        <f>SUM(P167:P170)</f>
        <v>0</v>
      </c>
      <c r="Q166" s="179"/>
      <c r="R166" s="180">
        <f>SUM(R167:R170)</f>
        <v>0</v>
      </c>
      <c r="S166" s="179"/>
      <c r="T166" s="181">
        <f>SUM(T167:T170)</f>
        <v>0</v>
      </c>
      <c r="AR166" s="182" t="s">
        <v>84</v>
      </c>
      <c r="AT166" s="183" t="s">
        <v>75</v>
      </c>
      <c r="AU166" s="183" t="s">
        <v>84</v>
      </c>
      <c r="AY166" s="182" t="s">
        <v>151</v>
      </c>
      <c r="BK166" s="184">
        <f>SUM(BK167:BK170)</f>
        <v>0</v>
      </c>
    </row>
    <row r="167" spans="1:65" s="2" customFormat="1" ht="33" customHeight="1">
      <c r="A167" s="35"/>
      <c r="B167" s="36"/>
      <c r="C167" s="187" t="s">
        <v>196</v>
      </c>
      <c r="D167" s="187" t="s">
        <v>153</v>
      </c>
      <c r="E167" s="188" t="s">
        <v>197</v>
      </c>
      <c r="F167" s="189" t="s">
        <v>198</v>
      </c>
      <c r="G167" s="190" t="s">
        <v>174</v>
      </c>
      <c r="H167" s="191">
        <v>9</v>
      </c>
      <c r="I167" s="192"/>
      <c r="J167" s="193">
        <f>ROUND(I167*H167,2)</f>
        <v>0</v>
      </c>
      <c r="K167" s="189" t="s">
        <v>157</v>
      </c>
      <c r="L167" s="40"/>
      <c r="M167" s="194" t="s">
        <v>1</v>
      </c>
      <c r="N167" s="195" t="s">
        <v>42</v>
      </c>
      <c r="O167" s="72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8" t="s">
        <v>158</v>
      </c>
      <c r="AT167" s="198" t="s">
        <v>153</v>
      </c>
      <c r="AU167" s="198" t="s">
        <v>159</v>
      </c>
      <c r="AY167" s="18" t="s">
        <v>151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159</v>
      </c>
      <c r="BK167" s="199">
        <f>ROUND(I167*H167,2)</f>
        <v>0</v>
      </c>
      <c r="BL167" s="18" t="s">
        <v>158</v>
      </c>
      <c r="BM167" s="198" t="s">
        <v>199</v>
      </c>
    </row>
    <row r="168" spans="2:51" s="13" customFormat="1" ht="11.25">
      <c r="B168" s="200"/>
      <c r="C168" s="201"/>
      <c r="D168" s="202" t="s">
        <v>160</v>
      </c>
      <c r="E168" s="203" t="s">
        <v>1</v>
      </c>
      <c r="F168" s="204" t="s">
        <v>200</v>
      </c>
      <c r="G168" s="201"/>
      <c r="H168" s="205">
        <v>5</v>
      </c>
      <c r="I168" s="206"/>
      <c r="J168" s="201"/>
      <c r="K168" s="201"/>
      <c r="L168" s="207"/>
      <c r="M168" s="208"/>
      <c r="N168" s="209"/>
      <c r="O168" s="209"/>
      <c r="P168" s="209"/>
      <c r="Q168" s="209"/>
      <c r="R168" s="209"/>
      <c r="S168" s="209"/>
      <c r="T168" s="210"/>
      <c r="AT168" s="211" t="s">
        <v>160</v>
      </c>
      <c r="AU168" s="211" t="s">
        <v>159</v>
      </c>
      <c r="AV168" s="13" t="s">
        <v>159</v>
      </c>
      <c r="AW168" s="13" t="s">
        <v>34</v>
      </c>
      <c r="AX168" s="13" t="s">
        <v>76</v>
      </c>
      <c r="AY168" s="211" t="s">
        <v>151</v>
      </c>
    </row>
    <row r="169" spans="2:51" s="13" customFormat="1" ht="11.25">
      <c r="B169" s="200"/>
      <c r="C169" s="201"/>
      <c r="D169" s="202" t="s">
        <v>160</v>
      </c>
      <c r="E169" s="203" t="s">
        <v>1</v>
      </c>
      <c r="F169" s="204" t="s">
        <v>201</v>
      </c>
      <c r="G169" s="201"/>
      <c r="H169" s="205">
        <v>4</v>
      </c>
      <c r="I169" s="206"/>
      <c r="J169" s="201"/>
      <c r="K169" s="201"/>
      <c r="L169" s="207"/>
      <c r="M169" s="208"/>
      <c r="N169" s="209"/>
      <c r="O169" s="209"/>
      <c r="P169" s="209"/>
      <c r="Q169" s="209"/>
      <c r="R169" s="209"/>
      <c r="S169" s="209"/>
      <c r="T169" s="210"/>
      <c r="AT169" s="211" t="s">
        <v>160</v>
      </c>
      <c r="AU169" s="211" t="s">
        <v>159</v>
      </c>
      <c r="AV169" s="13" t="s">
        <v>159</v>
      </c>
      <c r="AW169" s="13" t="s">
        <v>34</v>
      </c>
      <c r="AX169" s="13" t="s">
        <v>76</v>
      </c>
      <c r="AY169" s="211" t="s">
        <v>151</v>
      </c>
    </row>
    <row r="170" spans="2:51" s="14" customFormat="1" ht="11.25">
      <c r="B170" s="212"/>
      <c r="C170" s="213"/>
      <c r="D170" s="202" t="s">
        <v>160</v>
      </c>
      <c r="E170" s="214" t="s">
        <v>1</v>
      </c>
      <c r="F170" s="215" t="s">
        <v>162</v>
      </c>
      <c r="G170" s="213"/>
      <c r="H170" s="216">
        <v>9</v>
      </c>
      <c r="I170" s="217"/>
      <c r="J170" s="213"/>
      <c r="K170" s="213"/>
      <c r="L170" s="218"/>
      <c r="M170" s="219"/>
      <c r="N170" s="220"/>
      <c r="O170" s="220"/>
      <c r="P170" s="220"/>
      <c r="Q170" s="220"/>
      <c r="R170" s="220"/>
      <c r="S170" s="220"/>
      <c r="T170" s="221"/>
      <c r="AT170" s="222" t="s">
        <v>160</v>
      </c>
      <c r="AU170" s="222" t="s">
        <v>159</v>
      </c>
      <c r="AV170" s="14" t="s">
        <v>158</v>
      </c>
      <c r="AW170" s="14" t="s">
        <v>34</v>
      </c>
      <c r="AX170" s="14" t="s">
        <v>84</v>
      </c>
      <c r="AY170" s="222" t="s">
        <v>151</v>
      </c>
    </row>
    <row r="171" spans="2:63" s="12" customFormat="1" ht="22.9" customHeight="1">
      <c r="B171" s="171"/>
      <c r="C171" s="172"/>
      <c r="D171" s="173" t="s">
        <v>75</v>
      </c>
      <c r="E171" s="185" t="s">
        <v>170</v>
      </c>
      <c r="F171" s="185" t="s">
        <v>202</v>
      </c>
      <c r="G171" s="172"/>
      <c r="H171" s="172"/>
      <c r="I171" s="175"/>
      <c r="J171" s="186">
        <f>BK171</f>
        <v>0</v>
      </c>
      <c r="K171" s="172"/>
      <c r="L171" s="177"/>
      <c r="M171" s="178"/>
      <c r="N171" s="179"/>
      <c r="O171" s="179"/>
      <c r="P171" s="180">
        <f>SUM(P172:P239)</f>
        <v>0</v>
      </c>
      <c r="Q171" s="179"/>
      <c r="R171" s="180">
        <f>SUM(R172:R239)</f>
        <v>0</v>
      </c>
      <c r="S171" s="179"/>
      <c r="T171" s="181">
        <f>SUM(T172:T239)</f>
        <v>0</v>
      </c>
      <c r="AR171" s="182" t="s">
        <v>84</v>
      </c>
      <c r="AT171" s="183" t="s">
        <v>75</v>
      </c>
      <c r="AU171" s="183" t="s">
        <v>84</v>
      </c>
      <c r="AY171" s="182" t="s">
        <v>151</v>
      </c>
      <c r="BK171" s="184">
        <f>SUM(BK172:BK239)</f>
        <v>0</v>
      </c>
    </row>
    <row r="172" spans="1:65" s="2" customFormat="1" ht="21.75" customHeight="1">
      <c r="A172" s="35"/>
      <c r="B172" s="36"/>
      <c r="C172" s="187" t="s">
        <v>180</v>
      </c>
      <c r="D172" s="187" t="s">
        <v>153</v>
      </c>
      <c r="E172" s="188" t="s">
        <v>203</v>
      </c>
      <c r="F172" s="189" t="s">
        <v>204</v>
      </c>
      <c r="G172" s="190" t="s">
        <v>174</v>
      </c>
      <c r="H172" s="191">
        <v>3</v>
      </c>
      <c r="I172" s="192"/>
      <c r="J172" s="193">
        <f>ROUND(I172*H172,2)</f>
        <v>0</v>
      </c>
      <c r="K172" s="189" t="s">
        <v>157</v>
      </c>
      <c r="L172" s="40"/>
      <c r="M172" s="194" t="s">
        <v>1</v>
      </c>
      <c r="N172" s="195" t="s">
        <v>42</v>
      </c>
      <c r="O172" s="72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8" t="s">
        <v>158</v>
      </c>
      <c r="AT172" s="198" t="s">
        <v>153</v>
      </c>
      <c r="AU172" s="198" t="s">
        <v>159</v>
      </c>
      <c r="AY172" s="18" t="s">
        <v>151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8" t="s">
        <v>159</v>
      </c>
      <c r="BK172" s="199">
        <f>ROUND(I172*H172,2)</f>
        <v>0</v>
      </c>
      <c r="BL172" s="18" t="s">
        <v>158</v>
      </c>
      <c r="BM172" s="198" t="s">
        <v>205</v>
      </c>
    </row>
    <row r="173" spans="2:51" s="13" customFormat="1" ht="11.25">
      <c r="B173" s="200"/>
      <c r="C173" s="201"/>
      <c r="D173" s="202" t="s">
        <v>160</v>
      </c>
      <c r="E173" s="203" t="s">
        <v>1</v>
      </c>
      <c r="F173" s="204" t="s">
        <v>206</v>
      </c>
      <c r="G173" s="201"/>
      <c r="H173" s="205">
        <v>3</v>
      </c>
      <c r="I173" s="206"/>
      <c r="J173" s="201"/>
      <c r="K173" s="201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160</v>
      </c>
      <c r="AU173" s="211" t="s">
        <v>159</v>
      </c>
      <c r="AV173" s="13" t="s">
        <v>159</v>
      </c>
      <c r="AW173" s="13" t="s">
        <v>34</v>
      </c>
      <c r="AX173" s="13" t="s">
        <v>76</v>
      </c>
      <c r="AY173" s="211" t="s">
        <v>151</v>
      </c>
    </row>
    <row r="174" spans="2:51" s="14" customFormat="1" ht="11.25">
      <c r="B174" s="212"/>
      <c r="C174" s="213"/>
      <c r="D174" s="202" t="s">
        <v>160</v>
      </c>
      <c r="E174" s="214" t="s">
        <v>1</v>
      </c>
      <c r="F174" s="215" t="s">
        <v>162</v>
      </c>
      <c r="G174" s="213"/>
      <c r="H174" s="216">
        <v>3</v>
      </c>
      <c r="I174" s="217"/>
      <c r="J174" s="213"/>
      <c r="K174" s="213"/>
      <c r="L174" s="218"/>
      <c r="M174" s="219"/>
      <c r="N174" s="220"/>
      <c r="O174" s="220"/>
      <c r="P174" s="220"/>
      <c r="Q174" s="220"/>
      <c r="R174" s="220"/>
      <c r="S174" s="220"/>
      <c r="T174" s="221"/>
      <c r="AT174" s="222" t="s">
        <v>160</v>
      </c>
      <c r="AU174" s="222" t="s">
        <v>159</v>
      </c>
      <c r="AV174" s="14" t="s">
        <v>158</v>
      </c>
      <c r="AW174" s="14" t="s">
        <v>34</v>
      </c>
      <c r="AX174" s="14" t="s">
        <v>84</v>
      </c>
      <c r="AY174" s="222" t="s">
        <v>151</v>
      </c>
    </row>
    <row r="175" spans="1:65" s="2" customFormat="1" ht="24.2" customHeight="1">
      <c r="A175" s="35"/>
      <c r="B175" s="36"/>
      <c r="C175" s="187" t="s">
        <v>207</v>
      </c>
      <c r="D175" s="187" t="s">
        <v>153</v>
      </c>
      <c r="E175" s="188" t="s">
        <v>208</v>
      </c>
      <c r="F175" s="189" t="s">
        <v>209</v>
      </c>
      <c r="G175" s="190" t="s">
        <v>165</v>
      </c>
      <c r="H175" s="191">
        <v>55.8</v>
      </c>
      <c r="I175" s="192"/>
      <c r="J175" s="193">
        <f>ROUND(I175*H175,2)</f>
        <v>0</v>
      </c>
      <c r="K175" s="189" t="s">
        <v>157</v>
      </c>
      <c r="L175" s="40"/>
      <c r="M175" s="194" t="s">
        <v>1</v>
      </c>
      <c r="N175" s="195" t="s">
        <v>42</v>
      </c>
      <c r="O175" s="72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8" t="s">
        <v>158</v>
      </c>
      <c r="AT175" s="198" t="s">
        <v>153</v>
      </c>
      <c r="AU175" s="198" t="s">
        <v>159</v>
      </c>
      <c r="AY175" s="18" t="s">
        <v>151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8" t="s">
        <v>159</v>
      </c>
      <c r="BK175" s="199">
        <f>ROUND(I175*H175,2)</f>
        <v>0</v>
      </c>
      <c r="BL175" s="18" t="s">
        <v>158</v>
      </c>
      <c r="BM175" s="198" t="s">
        <v>210</v>
      </c>
    </row>
    <row r="176" spans="1:65" s="2" customFormat="1" ht="24.2" customHeight="1">
      <c r="A176" s="35"/>
      <c r="B176" s="36"/>
      <c r="C176" s="187" t="s">
        <v>185</v>
      </c>
      <c r="D176" s="187" t="s">
        <v>153</v>
      </c>
      <c r="E176" s="188" t="s">
        <v>211</v>
      </c>
      <c r="F176" s="189" t="s">
        <v>212</v>
      </c>
      <c r="G176" s="190" t="s">
        <v>165</v>
      </c>
      <c r="H176" s="191">
        <v>269.8</v>
      </c>
      <c r="I176" s="192"/>
      <c r="J176" s="193">
        <f>ROUND(I176*H176,2)</f>
        <v>0</v>
      </c>
      <c r="K176" s="189" t="s">
        <v>157</v>
      </c>
      <c r="L176" s="40"/>
      <c r="M176" s="194" t="s">
        <v>1</v>
      </c>
      <c r="N176" s="195" t="s">
        <v>42</v>
      </c>
      <c r="O176" s="72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8" t="s">
        <v>158</v>
      </c>
      <c r="AT176" s="198" t="s">
        <v>153</v>
      </c>
      <c r="AU176" s="198" t="s">
        <v>159</v>
      </c>
      <c r="AY176" s="18" t="s">
        <v>151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159</v>
      </c>
      <c r="BK176" s="199">
        <f>ROUND(I176*H176,2)</f>
        <v>0</v>
      </c>
      <c r="BL176" s="18" t="s">
        <v>158</v>
      </c>
      <c r="BM176" s="198" t="s">
        <v>213</v>
      </c>
    </row>
    <row r="177" spans="1:65" s="2" customFormat="1" ht="16.5" customHeight="1">
      <c r="A177" s="35"/>
      <c r="B177" s="36"/>
      <c r="C177" s="187" t="s">
        <v>214</v>
      </c>
      <c r="D177" s="187" t="s">
        <v>153</v>
      </c>
      <c r="E177" s="188" t="s">
        <v>215</v>
      </c>
      <c r="F177" s="189" t="s">
        <v>216</v>
      </c>
      <c r="G177" s="190" t="s">
        <v>165</v>
      </c>
      <c r="H177" s="191">
        <v>15.76</v>
      </c>
      <c r="I177" s="192"/>
      <c r="J177" s="193">
        <f>ROUND(I177*H177,2)</f>
        <v>0</v>
      </c>
      <c r="K177" s="189" t="s">
        <v>157</v>
      </c>
      <c r="L177" s="40"/>
      <c r="M177" s="194" t="s">
        <v>1</v>
      </c>
      <c r="N177" s="195" t="s">
        <v>42</v>
      </c>
      <c r="O177" s="72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8" t="s">
        <v>158</v>
      </c>
      <c r="AT177" s="198" t="s">
        <v>153</v>
      </c>
      <c r="AU177" s="198" t="s">
        <v>159</v>
      </c>
      <c r="AY177" s="18" t="s">
        <v>151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8" t="s">
        <v>159</v>
      </c>
      <c r="BK177" s="199">
        <f>ROUND(I177*H177,2)</f>
        <v>0</v>
      </c>
      <c r="BL177" s="18" t="s">
        <v>158</v>
      </c>
      <c r="BM177" s="198" t="s">
        <v>217</v>
      </c>
    </row>
    <row r="178" spans="2:51" s="15" customFormat="1" ht="11.25">
      <c r="B178" s="223"/>
      <c r="C178" s="224"/>
      <c r="D178" s="202" t="s">
        <v>160</v>
      </c>
      <c r="E178" s="225" t="s">
        <v>1</v>
      </c>
      <c r="F178" s="226" t="s">
        <v>218</v>
      </c>
      <c r="G178" s="224"/>
      <c r="H178" s="225" t="s">
        <v>1</v>
      </c>
      <c r="I178" s="227"/>
      <c r="J178" s="224"/>
      <c r="K178" s="224"/>
      <c r="L178" s="228"/>
      <c r="M178" s="229"/>
      <c r="N178" s="230"/>
      <c r="O178" s="230"/>
      <c r="P178" s="230"/>
      <c r="Q178" s="230"/>
      <c r="R178" s="230"/>
      <c r="S178" s="230"/>
      <c r="T178" s="231"/>
      <c r="AT178" s="232" t="s">
        <v>160</v>
      </c>
      <c r="AU178" s="232" t="s">
        <v>159</v>
      </c>
      <c r="AV178" s="15" t="s">
        <v>84</v>
      </c>
      <c r="AW178" s="15" t="s">
        <v>34</v>
      </c>
      <c r="AX178" s="15" t="s">
        <v>76</v>
      </c>
      <c r="AY178" s="232" t="s">
        <v>151</v>
      </c>
    </row>
    <row r="179" spans="2:51" s="13" customFormat="1" ht="11.25">
      <c r="B179" s="200"/>
      <c r="C179" s="201"/>
      <c r="D179" s="202" t="s">
        <v>160</v>
      </c>
      <c r="E179" s="203" t="s">
        <v>1</v>
      </c>
      <c r="F179" s="204" t="s">
        <v>219</v>
      </c>
      <c r="G179" s="201"/>
      <c r="H179" s="205">
        <v>1.6</v>
      </c>
      <c r="I179" s="206"/>
      <c r="J179" s="201"/>
      <c r="K179" s="201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160</v>
      </c>
      <c r="AU179" s="211" t="s">
        <v>159</v>
      </c>
      <c r="AV179" s="13" t="s">
        <v>159</v>
      </c>
      <c r="AW179" s="13" t="s">
        <v>34</v>
      </c>
      <c r="AX179" s="13" t="s">
        <v>76</v>
      </c>
      <c r="AY179" s="211" t="s">
        <v>151</v>
      </c>
    </row>
    <row r="180" spans="2:51" s="13" customFormat="1" ht="11.25">
      <c r="B180" s="200"/>
      <c r="C180" s="201"/>
      <c r="D180" s="202" t="s">
        <v>160</v>
      </c>
      <c r="E180" s="203" t="s">
        <v>1</v>
      </c>
      <c r="F180" s="204" t="s">
        <v>220</v>
      </c>
      <c r="G180" s="201"/>
      <c r="H180" s="205">
        <v>2.3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160</v>
      </c>
      <c r="AU180" s="211" t="s">
        <v>159</v>
      </c>
      <c r="AV180" s="13" t="s">
        <v>159</v>
      </c>
      <c r="AW180" s="13" t="s">
        <v>34</v>
      </c>
      <c r="AX180" s="13" t="s">
        <v>76</v>
      </c>
      <c r="AY180" s="211" t="s">
        <v>151</v>
      </c>
    </row>
    <row r="181" spans="2:51" s="13" customFormat="1" ht="11.25">
      <c r="B181" s="200"/>
      <c r="C181" s="201"/>
      <c r="D181" s="202" t="s">
        <v>160</v>
      </c>
      <c r="E181" s="203" t="s">
        <v>1</v>
      </c>
      <c r="F181" s="204" t="s">
        <v>221</v>
      </c>
      <c r="G181" s="201"/>
      <c r="H181" s="205">
        <v>4.2</v>
      </c>
      <c r="I181" s="206"/>
      <c r="J181" s="201"/>
      <c r="K181" s="201"/>
      <c r="L181" s="207"/>
      <c r="M181" s="208"/>
      <c r="N181" s="209"/>
      <c r="O181" s="209"/>
      <c r="P181" s="209"/>
      <c r="Q181" s="209"/>
      <c r="R181" s="209"/>
      <c r="S181" s="209"/>
      <c r="T181" s="210"/>
      <c r="AT181" s="211" t="s">
        <v>160</v>
      </c>
      <c r="AU181" s="211" t="s">
        <v>159</v>
      </c>
      <c r="AV181" s="13" t="s">
        <v>159</v>
      </c>
      <c r="AW181" s="13" t="s">
        <v>34</v>
      </c>
      <c r="AX181" s="13" t="s">
        <v>76</v>
      </c>
      <c r="AY181" s="211" t="s">
        <v>151</v>
      </c>
    </row>
    <row r="182" spans="2:51" s="13" customFormat="1" ht="11.25">
      <c r="B182" s="200"/>
      <c r="C182" s="201"/>
      <c r="D182" s="202" t="s">
        <v>160</v>
      </c>
      <c r="E182" s="203" t="s">
        <v>1</v>
      </c>
      <c r="F182" s="204" t="s">
        <v>222</v>
      </c>
      <c r="G182" s="201"/>
      <c r="H182" s="205">
        <v>3.31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160</v>
      </c>
      <c r="AU182" s="211" t="s">
        <v>159</v>
      </c>
      <c r="AV182" s="13" t="s">
        <v>159</v>
      </c>
      <c r="AW182" s="13" t="s">
        <v>34</v>
      </c>
      <c r="AX182" s="13" t="s">
        <v>76</v>
      </c>
      <c r="AY182" s="211" t="s">
        <v>151</v>
      </c>
    </row>
    <row r="183" spans="2:51" s="13" customFormat="1" ht="11.25">
      <c r="B183" s="200"/>
      <c r="C183" s="201"/>
      <c r="D183" s="202" t="s">
        <v>160</v>
      </c>
      <c r="E183" s="203" t="s">
        <v>1</v>
      </c>
      <c r="F183" s="204" t="s">
        <v>223</v>
      </c>
      <c r="G183" s="201"/>
      <c r="H183" s="205">
        <v>2.4</v>
      </c>
      <c r="I183" s="206"/>
      <c r="J183" s="201"/>
      <c r="K183" s="201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160</v>
      </c>
      <c r="AU183" s="211" t="s">
        <v>159</v>
      </c>
      <c r="AV183" s="13" t="s">
        <v>159</v>
      </c>
      <c r="AW183" s="13" t="s">
        <v>34</v>
      </c>
      <c r="AX183" s="13" t="s">
        <v>76</v>
      </c>
      <c r="AY183" s="211" t="s">
        <v>151</v>
      </c>
    </row>
    <row r="184" spans="2:51" s="15" customFormat="1" ht="11.25">
      <c r="B184" s="223"/>
      <c r="C184" s="224"/>
      <c r="D184" s="202" t="s">
        <v>160</v>
      </c>
      <c r="E184" s="225" t="s">
        <v>1</v>
      </c>
      <c r="F184" s="226" t="s">
        <v>224</v>
      </c>
      <c r="G184" s="224"/>
      <c r="H184" s="225" t="s">
        <v>1</v>
      </c>
      <c r="I184" s="227"/>
      <c r="J184" s="224"/>
      <c r="K184" s="224"/>
      <c r="L184" s="228"/>
      <c r="M184" s="229"/>
      <c r="N184" s="230"/>
      <c r="O184" s="230"/>
      <c r="P184" s="230"/>
      <c r="Q184" s="230"/>
      <c r="R184" s="230"/>
      <c r="S184" s="230"/>
      <c r="T184" s="231"/>
      <c r="AT184" s="232" t="s">
        <v>160</v>
      </c>
      <c r="AU184" s="232" t="s">
        <v>159</v>
      </c>
      <c r="AV184" s="15" t="s">
        <v>84</v>
      </c>
      <c r="AW184" s="15" t="s">
        <v>34</v>
      </c>
      <c r="AX184" s="15" t="s">
        <v>76</v>
      </c>
      <c r="AY184" s="232" t="s">
        <v>151</v>
      </c>
    </row>
    <row r="185" spans="2:51" s="13" customFormat="1" ht="11.25">
      <c r="B185" s="200"/>
      <c r="C185" s="201"/>
      <c r="D185" s="202" t="s">
        <v>160</v>
      </c>
      <c r="E185" s="203" t="s">
        <v>1</v>
      </c>
      <c r="F185" s="204" t="s">
        <v>225</v>
      </c>
      <c r="G185" s="201"/>
      <c r="H185" s="205">
        <v>0.3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160</v>
      </c>
      <c r="AU185" s="211" t="s">
        <v>159</v>
      </c>
      <c r="AV185" s="13" t="s">
        <v>159</v>
      </c>
      <c r="AW185" s="13" t="s">
        <v>34</v>
      </c>
      <c r="AX185" s="13" t="s">
        <v>76</v>
      </c>
      <c r="AY185" s="211" t="s">
        <v>151</v>
      </c>
    </row>
    <row r="186" spans="2:51" s="13" customFormat="1" ht="11.25">
      <c r="B186" s="200"/>
      <c r="C186" s="201"/>
      <c r="D186" s="202" t="s">
        <v>160</v>
      </c>
      <c r="E186" s="203" t="s">
        <v>1</v>
      </c>
      <c r="F186" s="204" t="s">
        <v>226</v>
      </c>
      <c r="G186" s="201"/>
      <c r="H186" s="205">
        <v>1.65</v>
      </c>
      <c r="I186" s="206"/>
      <c r="J186" s="201"/>
      <c r="K186" s="201"/>
      <c r="L186" s="207"/>
      <c r="M186" s="208"/>
      <c r="N186" s="209"/>
      <c r="O186" s="209"/>
      <c r="P186" s="209"/>
      <c r="Q186" s="209"/>
      <c r="R186" s="209"/>
      <c r="S186" s="209"/>
      <c r="T186" s="210"/>
      <c r="AT186" s="211" t="s">
        <v>160</v>
      </c>
      <c r="AU186" s="211" t="s">
        <v>159</v>
      </c>
      <c r="AV186" s="13" t="s">
        <v>159</v>
      </c>
      <c r="AW186" s="13" t="s">
        <v>34</v>
      </c>
      <c r="AX186" s="13" t="s">
        <v>76</v>
      </c>
      <c r="AY186" s="211" t="s">
        <v>151</v>
      </c>
    </row>
    <row r="187" spans="2:51" s="14" customFormat="1" ht="11.25">
      <c r="B187" s="212"/>
      <c r="C187" s="213"/>
      <c r="D187" s="202" t="s">
        <v>160</v>
      </c>
      <c r="E187" s="214" t="s">
        <v>1</v>
      </c>
      <c r="F187" s="215" t="s">
        <v>162</v>
      </c>
      <c r="G187" s="213"/>
      <c r="H187" s="216">
        <v>15.76</v>
      </c>
      <c r="I187" s="217"/>
      <c r="J187" s="213"/>
      <c r="K187" s="213"/>
      <c r="L187" s="218"/>
      <c r="M187" s="219"/>
      <c r="N187" s="220"/>
      <c r="O187" s="220"/>
      <c r="P187" s="220"/>
      <c r="Q187" s="220"/>
      <c r="R187" s="220"/>
      <c r="S187" s="220"/>
      <c r="T187" s="221"/>
      <c r="AT187" s="222" t="s">
        <v>160</v>
      </c>
      <c r="AU187" s="222" t="s">
        <v>159</v>
      </c>
      <c r="AV187" s="14" t="s">
        <v>158</v>
      </c>
      <c r="AW187" s="14" t="s">
        <v>34</v>
      </c>
      <c r="AX187" s="14" t="s">
        <v>84</v>
      </c>
      <c r="AY187" s="222" t="s">
        <v>151</v>
      </c>
    </row>
    <row r="188" spans="1:65" s="2" customFormat="1" ht="24.2" customHeight="1">
      <c r="A188" s="35"/>
      <c r="B188" s="36"/>
      <c r="C188" s="187" t="s">
        <v>190</v>
      </c>
      <c r="D188" s="187" t="s">
        <v>153</v>
      </c>
      <c r="E188" s="188" t="s">
        <v>227</v>
      </c>
      <c r="F188" s="189" t="s">
        <v>228</v>
      </c>
      <c r="G188" s="190" t="s">
        <v>165</v>
      </c>
      <c r="H188" s="191">
        <v>269.8</v>
      </c>
      <c r="I188" s="192"/>
      <c r="J188" s="193">
        <f>ROUND(I188*H188,2)</f>
        <v>0</v>
      </c>
      <c r="K188" s="189" t="s">
        <v>157</v>
      </c>
      <c r="L188" s="40"/>
      <c r="M188" s="194" t="s">
        <v>1</v>
      </c>
      <c r="N188" s="195" t="s">
        <v>42</v>
      </c>
      <c r="O188" s="72"/>
      <c r="P188" s="196">
        <f>O188*H188</f>
        <v>0</v>
      </c>
      <c r="Q188" s="196">
        <v>0</v>
      </c>
      <c r="R188" s="196">
        <f>Q188*H188</f>
        <v>0</v>
      </c>
      <c r="S188" s="196">
        <v>0</v>
      </c>
      <c r="T188" s="19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8" t="s">
        <v>158</v>
      </c>
      <c r="AT188" s="198" t="s">
        <v>153</v>
      </c>
      <c r="AU188" s="198" t="s">
        <v>159</v>
      </c>
      <c r="AY188" s="18" t="s">
        <v>151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8" t="s">
        <v>159</v>
      </c>
      <c r="BK188" s="199">
        <f>ROUND(I188*H188,2)</f>
        <v>0</v>
      </c>
      <c r="BL188" s="18" t="s">
        <v>158</v>
      </c>
      <c r="BM188" s="198" t="s">
        <v>229</v>
      </c>
    </row>
    <row r="189" spans="1:65" s="2" customFormat="1" ht="16.5" customHeight="1">
      <c r="A189" s="35"/>
      <c r="B189" s="36"/>
      <c r="C189" s="187" t="s">
        <v>8</v>
      </c>
      <c r="D189" s="187" t="s">
        <v>153</v>
      </c>
      <c r="E189" s="188" t="s">
        <v>230</v>
      </c>
      <c r="F189" s="189" t="s">
        <v>231</v>
      </c>
      <c r="G189" s="190" t="s">
        <v>165</v>
      </c>
      <c r="H189" s="191">
        <v>14.11</v>
      </c>
      <c r="I189" s="192"/>
      <c r="J189" s="193">
        <f>ROUND(I189*H189,2)</f>
        <v>0</v>
      </c>
      <c r="K189" s="189" t="s">
        <v>157</v>
      </c>
      <c r="L189" s="40"/>
      <c r="M189" s="194" t="s">
        <v>1</v>
      </c>
      <c r="N189" s="195" t="s">
        <v>42</v>
      </c>
      <c r="O189" s="72"/>
      <c r="P189" s="196">
        <f>O189*H189</f>
        <v>0</v>
      </c>
      <c r="Q189" s="196">
        <v>0</v>
      </c>
      <c r="R189" s="196">
        <f>Q189*H189</f>
        <v>0</v>
      </c>
      <c r="S189" s="196">
        <v>0</v>
      </c>
      <c r="T189" s="19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8" t="s">
        <v>158</v>
      </c>
      <c r="AT189" s="198" t="s">
        <v>153</v>
      </c>
      <c r="AU189" s="198" t="s">
        <v>159</v>
      </c>
      <c r="AY189" s="18" t="s">
        <v>151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8" t="s">
        <v>159</v>
      </c>
      <c r="BK189" s="199">
        <f>ROUND(I189*H189,2)</f>
        <v>0</v>
      </c>
      <c r="BL189" s="18" t="s">
        <v>158</v>
      </c>
      <c r="BM189" s="198" t="s">
        <v>232</v>
      </c>
    </row>
    <row r="190" spans="2:51" s="15" customFormat="1" ht="11.25">
      <c r="B190" s="223"/>
      <c r="C190" s="224"/>
      <c r="D190" s="202" t="s">
        <v>160</v>
      </c>
      <c r="E190" s="225" t="s">
        <v>1</v>
      </c>
      <c r="F190" s="226" t="s">
        <v>218</v>
      </c>
      <c r="G190" s="224"/>
      <c r="H190" s="225" t="s">
        <v>1</v>
      </c>
      <c r="I190" s="227"/>
      <c r="J190" s="224"/>
      <c r="K190" s="224"/>
      <c r="L190" s="228"/>
      <c r="M190" s="229"/>
      <c r="N190" s="230"/>
      <c r="O190" s="230"/>
      <c r="P190" s="230"/>
      <c r="Q190" s="230"/>
      <c r="R190" s="230"/>
      <c r="S190" s="230"/>
      <c r="T190" s="231"/>
      <c r="AT190" s="232" t="s">
        <v>160</v>
      </c>
      <c r="AU190" s="232" t="s">
        <v>159</v>
      </c>
      <c r="AV190" s="15" t="s">
        <v>84</v>
      </c>
      <c r="AW190" s="15" t="s">
        <v>34</v>
      </c>
      <c r="AX190" s="15" t="s">
        <v>76</v>
      </c>
      <c r="AY190" s="232" t="s">
        <v>151</v>
      </c>
    </row>
    <row r="191" spans="2:51" s="13" customFormat="1" ht="11.25">
      <c r="B191" s="200"/>
      <c r="C191" s="201"/>
      <c r="D191" s="202" t="s">
        <v>160</v>
      </c>
      <c r="E191" s="203" t="s">
        <v>1</v>
      </c>
      <c r="F191" s="204" t="s">
        <v>219</v>
      </c>
      <c r="G191" s="201"/>
      <c r="H191" s="205">
        <v>1.6</v>
      </c>
      <c r="I191" s="206"/>
      <c r="J191" s="201"/>
      <c r="K191" s="201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160</v>
      </c>
      <c r="AU191" s="211" t="s">
        <v>159</v>
      </c>
      <c r="AV191" s="13" t="s">
        <v>159</v>
      </c>
      <c r="AW191" s="13" t="s">
        <v>34</v>
      </c>
      <c r="AX191" s="13" t="s">
        <v>76</v>
      </c>
      <c r="AY191" s="211" t="s">
        <v>151</v>
      </c>
    </row>
    <row r="192" spans="2:51" s="13" customFormat="1" ht="11.25">
      <c r="B192" s="200"/>
      <c r="C192" s="201"/>
      <c r="D192" s="202" t="s">
        <v>160</v>
      </c>
      <c r="E192" s="203" t="s">
        <v>1</v>
      </c>
      <c r="F192" s="204" t="s">
        <v>220</v>
      </c>
      <c r="G192" s="201"/>
      <c r="H192" s="205">
        <v>2.3</v>
      </c>
      <c r="I192" s="206"/>
      <c r="J192" s="201"/>
      <c r="K192" s="201"/>
      <c r="L192" s="207"/>
      <c r="M192" s="208"/>
      <c r="N192" s="209"/>
      <c r="O192" s="209"/>
      <c r="P192" s="209"/>
      <c r="Q192" s="209"/>
      <c r="R192" s="209"/>
      <c r="S192" s="209"/>
      <c r="T192" s="210"/>
      <c r="AT192" s="211" t="s">
        <v>160</v>
      </c>
      <c r="AU192" s="211" t="s">
        <v>159</v>
      </c>
      <c r="AV192" s="13" t="s">
        <v>159</v>
      </c>
      <c r="AW192" s="13" t="s">
        <v>34</v>
      </c>
      <c r="AX192" s="13" t="s">
        <v>76</v>
      </c>
      <c r="AY192" s="211" t="s">
        <v>151</v>
      </c>
    </row>
    <row r="193" spans="2:51" s="13" customFormat="1" ht="11.25">
      <c r="B193" s="200"/>
      <c r="C193" s="201"/>
      <c r="D193" s="202" t="s">
        <v>160</v>
      </c>
      <c r="E193" s="203" t="s">
        <v>1</v>
      </c>
      <c r="F193" s="204" t="s">
        <v>221</v>
      </c>
      <c r="G193" s="201"/>
      <c r="H193" s="205">
        <v>4.2</v>
      </c>
      <c r="I193" s="206"/>
      <c r="J193" s="201"/>
      <c r="K193" s="201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160</v>
      </c>
      <c r="AU193" s="211" t="s">
        <v>159</v>
      </c>
      <c r="AV193" s="13" t="s">
        <v>159</v>
      </c>
      <c r="AW193" s="13" t="s">
        <v>34</v>
      </c>
      <c r="AX193" s="13" t="s">
        <v>76</v>
      </c>
      <c r="AY193" s="211" t="s">
        <v>151</v>
      </c>
    </row>
    <row r="194" spans="2:51" s="13" customFormat="1" ht="11.25">
      <c r="B194" s="200"/>
      <c r="C194" s="201"/>
      <c r="D194" s="202" t="s">
        <v>160</v>
      </c>
      <c r="E194" s="203" t="s">
        <v>1</v>
      </c>
      <c r="F194" s="204" t="s">
        <v>222</v>
      </c>
      <c r="G194" s="201"/>
      <c r="H194" s="205">
        <v>3.31</v>
      </c>
      <c r="I194" s="206"/>
      <c r="J194" s="201"/>
      <c r="K194" s="201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160</v>
      </c>
      <c r="AU194" s="211" t="s">
        <v>159</v>
      </c>
      <c r="AV194" s="13" t="s">
        <v>159</v>
      </c>
      <c r="AW194" s="13" t="s">
        <v>34</v>
      </c>
      <c r="AX194" s="13" t="s">
        <v>76</v>
      </c>
      <c r="AY194" s="211" t="s">
        <v>151</v>
      </c>
    </row>
    <row r="195" spans="2:51" s="13" customFormat="1" ht="11.25">
      <c r="B195" s="200"/>
      <c r="C195" s="201"/>
      <c r="D195" s="202" t="s">
        <v>160</v>
      </c>
      <c r="E195" s="203" t="s">
        <v>1</v>
      </c>
      <c r="F195" s="204" t="s">
        <v>223</v>
      </c>
      <c r="G195" s="201"/>
      <c r="H195" s="205">
        <v>2.4</v>
      </c>
      <c r="I195" s="206"/>
      <c r="J195" s="201"/>
      <c r="K195" s="201"/>
      <c r="L195" s="207"/>
      <c r="M195" s="208"/>
      <c r="N195" s="209"/>
      <c r="O195" s="209"/>
      <c r="P195" s="209"/>
      <c r="Q195" s="209"/>
      <c r="R195" s="209"/>
      <c r="S195" s="209"/>
      <c r="T195" s="210"/>
      <c r="AT195" s="211" t="s">
        <v>160</v>
      </c>
      <c r="AU195" s="211" t="s">
        <v>159</v>
      </c>
      <c r="AV195" s="13" t="s">
        <v>159</v>
      </c>
      <c r="AW195" s="13" t="s">
        <v>34</v>
      </c>
      <c r="AX195" s="13" t="s">
        <v>76</v>
      </c>
      <c r="AY195" s="211" t="s">
        <v>151</v>
      </c>
    </row>
    <row r="196" spans="2:51" s="15" customFormat="1" ht="11.25">
      <c r="B196" s="223"/>
      <c r="C196" s="224"/>
      <c r="D196" s="202" t="s">
        <v>160</v>
      </c>
      <c r="E196" s="225" t="s">
        <v>1</v>
      </c>
      <c r="F196" s="226" t="s">
        <v>224</v>
      </c>
      <c r="G196" s="224"/>
      <c r="H196" s="225" t="s">
        <v>1</v>
      </c>
      <c r="I196" s="227"/>
      <c r="J196" s="224"/>
      <c r="K196" s="224"/>
      <c r="L196" s="228"/>
      <c r="M196" s="229"/>
      <c r="N196" s="230"/>
      <c r="O196" s="230"/>
      <c r="P196" s="230"/>
      <c r="Q196" s="230"/>
      <c r="R196" s="230"/>
      <c r="S196" s="230"/>
      <c r="T196" s="231"/>
      <c r="AT196" s="232" t="s">
        <v>160</v>
      </c>
      <c r="AU196" s="232" t="s">
        <v>159</v>
      </c>
      <c r="AV196" s="15" t="s">
        <v>84</v>
      </c>
      <c r="AW196" s="15" t="s">
        <v>34</v>
      </c>
      <c r="AX196" s="15" t="s">
        <v>76</v>
      </c>
      <c r="AY196" s="232" t="s">
        <v>151</v>
      </c>
    </row>
    <row r="197" spans="2:51" s="13" customFormat="1" ht="11.25">
      <c r="B197" s="200"/>
      <c r="C197" s="201"/>
      <c r="D197" s="202" t="s">
        <v>160</v>
      </c>
      <c r="E197" s="203" t="s">
        <v>1</v>
      </c>
      <c r="F197" s="204" t="s">
        <v>225</v>
      </c>
      <c r="G197" s="201"/>
      <c r="H197" s="205">
        <v>0.3</v>
      </c>
      <c r="I197" s="206"/>
      <c r="J197" s="201"/>
      <c r="K197" s="201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160</v>
      </c>
      <c r="AU197" s="211" t="s">
        <v>159</v>
      </c>
      <c r="AV197" s="13" t="s">
        <v>159</v>
      </c>
      <c r="AW197" s="13" t="s">
        <v>34</v>
      </c>
      <c r="AX197" s="13" t="s">
        <v>76</v>
      </c>
      <c r="AY197" s="211" t="s">
        <v>151</v>
      </c>
    </row>
    <row r="198" spans="2:51" s="14" customFormat="1" ht="11.25">
      <c r="B198" s="212"/>
      <c r="C198" s="213"/>
      <c r="D198" s="202" t="s">
        <v>160</v>
      </c>
      <c r="E198" s="214" t="s">
        <v>1</v>
      </c>
      <c r="F198" s="215" t="s">
        <v>162</v>
      </c>
      <c r="G198" s="213"/>
      <c r="H198" s="216">
        <v>14.11</v>
      </c>
      <c r="I198" s="217"/>
      <c r="J198" s="213"/>
      <c r="K198" s="213"/>
      <c r="L198" s="218"/>
      <c r="M198" s="219"/>
      <c r="N198" s="220"/>
      <c r="O198" s="220"/>
      <c r="P198" s="220"/>
      <c r="Q198" s="220"/>
      <c r="R198" s="220"/>
      <c r="S198" s="220"/>
      <c r="T198" s="221"/>
      <c r="AT198" s="222" t="s">
        <v>160</v>
      </c>
      <c r="AU198" s="222" t="s">
        <v>159</v>
      </c>
      <c r="AV198" s="14" t="s">
        <v>158</v>
      </c>
      <c r="AW198" s="14" t="s">
        <v>34</v>
      </c>
      <c r="AX198" s="14" t="s">
        <v>84</v>
      </c>
      <c r="AY198" s="222" t="s">
        <v>151</v>
      </c>
    </row>
    <row r="199" spans="1:65" s="2" customFormat="1" ht="16.5" customHeight="1">
      <c r="A199" s="35"/>
      <c r="B199" s="36"/>
      <c r="C199" s="187" t="s">
        <v>194</v>
      </c>
      <c r="D199" s="187" t="s">
        <v>153</v>
      </c>
      <c r="E199" s="188" t="s">
        <v>233</v>
      </c>
      <c r="F199" s="189" t="s">
        <v>234</v>
      </c>
      <c r="G199" s="190" t="s">
        <v>165</v>
      </c>
      <c r="H199" s="191">
        <v>1.65</v>
      </c>
      <c r="I199" s="192"/>
      <c r="J199" s="193">
        <f>ROUND(I199*H199,2)</f>
        <v>0</v>
      </c>
      <c r="K199" s="189" t="s">
        <v>157</v>
      </c>
      <c r="L199" s="40"/>
      <c r="M199" s="194" t="s">
        <v>1</v>
      </c>
      <c r="N199" s="195" t="s">
        <v>42</v>
      </c>
      <c r="O199" s="72"/>
      <c r="P199" s="196">
        <f>O199*H199</f>
        <v>0</v>
      </c>
      <c r="Q199" s="196">
        <v>0</v>
      </c>
      <c r="R199" s="196">
        <f>Q199*H199</f>
        <v>0</v>
      </c>
      <c r="S199" s="196">
        <v>0</v>
      </c>
      <c r="T199" s="19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8" t="s">
        <v>158</v>
      </c>
      <c r="AT199" s="198" t="s">
        <v>153</v>
      </c>
      <c r="AU199" s="198" t="s">
        <v>159</v>
      </c>
      <c r="AY199" s="18" t="s">
        <v>151</v>
      </c>
      <c r="BE199" s="199">
        <f>IF(N199="základní",J199,0)</f>
        <v>0</v>
      </c>
      <c r="BF199" s="199">
        <f>IF(N199="snížená",J199,0)</f>
        <v>0</v>
      </c>
      <c r="BG199" s="199">
        <f>IF(N199="zákl. přenesená",J199,0)</f>
        <v>0</v>
      </c>
      <c r="BH199" s="199">
        <f>IF(N199="sníž. přenesená",J199,0)</f>
        <v>0</v>
      </c>
      <c r="BI199" s="199">
        <f>IF(N199="nulová",J199,0)</f>
        <v>0</v>
      </c>
      <c r="BJ199" s="18" t="s">
        <v>159</v>
      </c>
      <c r="BK199" s="199">
        <f>ROUND(I199*H199,2)</f>
        <v>0</v>
      </c>
      <c r="BL199" s="18" t="s">
        <v>158</v>
      </c>
      <c r="BM199" s="198" t="s">
        <v>235</v>
      </c>
    </row>
    <row r="200" spans="2:51" s="13" customFormat="1" ht="11.25">
      <c r="B200" s="200"/>
      <c r="C200" s="201"/>
      <c r="D200" s="202" t="s">
        <v>160</v>
      </c>
      <c r="E200" s="203" t="s">
        <v>1</v>
      </c>
      <c r="F200" s="204" t="s">
        <v>226</v>
      </c>
      <c r="G200" s="201"/>
      <c r="H200" s="205">
        <v>1.65</v>
      </c>
      <c r="I200" s="206"/>
      <c r="J200" s="201"/>
      <c r="K200" s="201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160</v>
      </c>
      <c r="AU200" s="211" t="s">
        <v>159</v>
      </c>
      <c r="AV200" s="13" t="s">
        <v>159</v>
      </c>
      <c r="AW200" s="13" t="s">
        <v>34</v>
      </c>
      <c r="AX200" s="13" t="s">
        <v>76</v>
      </c>
      <c r="AY200" s="211" t="s">
        <v>151</v>
      </c>
    </row>
    <row r="201" spans="2:51" s="14" customFormat="1" ht="11.25">
      <c r="B201" s="212"/>
      <c r="C201" s="213"/>
      <c r="D201" s="202" t="s">
        <v>160</v>
      </c>
      <c r="E201" s="214" t="s">
        <v>1</v>
      </c>
      <c r="F201" s="215" t="s">
        <v>162</v>
      </c>
      <c r="G201" s="213"/>
      <c r="H201" s="216">
        <v>1.65</v>
      </c>
      <c r="I201" s="217"/>
      <c r="J201" s="213"/>
      <c r="K201" s="213"/>
      <c r="L201" s="218"/>
      <c r="M201" s="219"/>
      <c r="N201" s="220"/>
      <c r="O201" s="220"/>
      <c r="P201" s="220"/>
      <c r="Q201" s="220"/>
      <c r="R201" s="220"/>
      <c r="S201" s="220"/>
      <c r="T201" s="221"/>
      <c r="AT201" s="222" t="s">
        <v>160</v>
      </c>
      <c r="AU201" s="222" t="s">
        <v>159</v>
      </c>
      <c r="AV201" s="14" t="s">
        <v>158</v>
      </c>
      <c r="AW201" s="14" t="s">
        <v>34</v>
      </c>
      <c r="AX201" s="14" t="s">
        <v>84</v>
      </c>
      <c r="AY201" s="222" t="s">
        <v>151</v>
      </c>
    </row>
    <row r="202" spans="1:65" s="2" customFormat="1" ht="21.75" customHeight="1">
      <c r="A202" s="35"/>
      <c r="B202" s="36"/>
      <c r="C202" s="187" t="s">
        <v>236</v>
      </c>
      <c r="D202" s="187" t="s">
        <v>153</v>
      </c>
      <c r="E202" s="188" t="s">
        <v>237</v>
      </c>
      <c r="F202" s="189" t="s">
        <v>238</v>
      </c>
      <c r="G202" s="190" t="s">
        <v>174</v>
      </c>
      <c r="H202" s="191">
        <v>45</v>
      </c>
      <c r="I202" s="192"/>
      <c r="J202" s="193">
        <f>ROUND(I202*H202,2)</f>
        <v>0</v>
      </c>
      <c r="K202" s="189" t="s">
        <v>157</v>
      </c>
      <c r="L202" s="40"/>
      <c r="M202" s="194" t="s">
        <v>1</v>
      </c>
      <c r="N202" s="195" t="s">
        <v>42</v>
      </c>
      <c r="O202" s="72"/>
      <c r="P202" s="196">
        <f>O202*H202</f>
        <v>0</v>
      </c>
      <c r="Q202" s="196">
        <v>0</v>
      </c>
      <c r="R202" s="196">
        <f>Q202*H202</f>
        <v>0</v>
      </c>
      <c r="S202" s="196">
        <v>0</v>
      </c>
      <c r="T202" s="19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8" t="s">
        <v>158</v>
      </c>
      <c r="AT202" s="198" t="s">
        <v>153</v>
      </c>
      <c r="AU202" s="198" t="s">
        <v>159</v>
      </c>
      <c r="AY202" s="18" t="s">
        <v>151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8" t="s">
        <v>159</v>
      </c>
      <c r="BK202" s="199">
        <f>ROUND(I202*H202,2)</f>
        <v>0</v>
      </c>
      <c r="BL202" s="18" t="s">
        <v>158</v>
      </c>
      <c r="BM202" s="198" t="s">
        <v>239</v>
      </c>
    </row>
    <row r="203" spans="2:51" s="15" customFormat="1" ht="11.25">
      <c r="B203" s="223"/>
      <c r="C203" s="224"/>
      <c r="D203" s="202" t="s">
        <v>160</v>
      </c>
      <c r="E203" s="225" t="s">
        <v>1</v>
      </c>
      <c r="F203" s="226" t="s">
        <v>240</v>
      </c>
      <c r="G203" s="224"/>
      <c r="H203" s="225" t="s">
        <v>1</v>
      </c>
      <c r="I203" s="227"/>
      <c r="J203" s="224"/>
      <c r="K203" s="224"/>
      <c r="L203" s="228"/>
      <c r="M203" s="229"/>
      <c r="N203" s="230"/>
      <c r="O203" s="230"/>
      <c r="P203" s="230"/>
      <c r="Q203" s="230"/>
      <c r="R203" s="230"/>
      <c r="S203" s="230"/>
      <c r="T203" s="231"/>
      <c r="AT203" s="232" t="s">
        <v>160</v>
      </c>
      <c r="AU203" s="232" t="s">
        <v>159</v>
      </c>
      <c r="AV203" s="15" t="s">
        <v>84</v>
      </c>
      <c r="AW203" s="15" t="s">
        <v>34</v>
      </c>
      <c r="AX203" s="15" t="s">
        <v>76</v>
      </c>
      <c r="AY203" s="232" t="s">
        <v>151</v>
      </c>
    </row>
    <row r="204" spans="2:51" s="13" customFormat="1" ht="11.25">
      <c r="B204" s="200"/>
      <c r="C204" s="201"/>
      <c r="D204" s="202" t="s">
        <v>160</v>
      </c>
      <c r="E204" s="203" t="s">
        <v>1</v>
      </c>
      <c r="F204" s="204" t="s">
        <v>241</v>
      </c>
      <c r="G204" s="201"/>
      <c r="H204" s="205">
        <v>4.2</v>
      </c>
      <c r="I204" s="206"/>
      <c r="J204" s="201"/>
      <c r="K204" s="201"/>
      <c r="L204" s="207"/>
      <c r="M204" s="208"/>
      <c r="N204" s="209"/>
      <c r="O204" s="209"/>
      <c r="P204" s="209"/>
      <c r="Q204" s="209"/>
      <c r="R204" s="209"/>
      <c r="S204" s="209"/>
      <c r="T204" s="210"/>
      <c r="AT204" s="211" t="s">
        <v>160</v>
      </c>
      <c r="AU204" s="211" t="s">
        <v>159</v>
      </c>
      <c r="AV204" s="13" t="s">
        <v>159</v>
      </c>
      <c r="AW204" s="13" t="s">
        <v>34</v>
      </c>
      <c r="AX204" s="13" t="s">
        <v>76</v>
      </c>
      <c r="AY204" s="211" t="s">
        <v>151</v>
      </c>
    </row>
    <row r="205" spans="2:51" s="13" customFormat="1" ht="11.25">
      <c r="B205" s="200"/>
      <c r="C205" s="201"/>
      <c r="D205" s="202" t="s">
        <v>160</v>
      </c>
      <c r="E205" s="203" t="s">
        <v>1</v>
      </c>
      <c r="F205" s="204" t="s">
        <v>242</v>
      </c>
      <c r="G205" s="201"/>
      <c r="H205" s="205">
        <v>2.8</v>
      </c>
      <c r="I205" s="206"/>
      <c r="J205" s="201"/>
      <c r="K205" s="201"/>
      <c r="L205" s="207"/>
      <c r="M205" s="208"/>
      <c r="N205" s="209"/>
      <c r="O205" s="209"/>
      <c r="P205" s="209"/>
      <c r="Q205" s="209"/>
      <c r="R205" s="209"/>
      <c r="S205" s="209"/>
      <c r="T205" s="210"/>
      <c r="AT205" s="211" t="s">
        <v>160</v>
      </c>
      <c r="AU205" s="211" t="s">
        <v>159</v>
      </c>
      <c r="AV205" s="13" t="s">
        <v>159</v>
      </c>
      <c r="AW205" s="13" t="s">
        <v>34</v>
      </c>
      <c r="AX205" s="13" t="s">
        <v>76</v>
      </c>
      <c r="AY205" s="211" t="s">
        <v>151</v>
      </c>
    </row>
    <row r="206" spans="2:51" s="13" customFormat="1" ht="11.25">
      <c r="B206" s="200"/>
      <c r="C206" s="201"/>
      <c r="D206" s="202" t="s">
        <v>160</v>
      </c>
      <c r="E206" s="203" t="s">
        <v>1</v>
      </c>
      <c r="F206" s="204" t="s">
        <v>243</v>
      </c>
      <c r="G206" s="201"/>
      <c r="H206" s="205">
        <v>2</v>
      </c>
      <c r="I206" s="206"/>
      <c r="J206" s="201"/>
      <c r="K206" s="201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160</v>
      </c>
      <c r="AU206" s="211" t="s">
        <v>159</v>
      </c>
      <c r="AV206" s="13" t="s">
        <v>159</v>
      </c>
      <c r="AW206" s="13" t="s">
        <v>34</v>
      </c>
      <c r="AX206" s="13" t="s">
        <v>76</v>
      </c>
      <c r="AY206" s="211" t="s">
        <v>151</v>
      </c>
    </row>
    <row r="207" spans="2:51" s="15" customFormat="1" ht="11.25">
      <c r="B207" s="223"/>
      <c r="C207" s="224"/>
      <c r="D207" s="202" t="s">
        <v>160</v>
      </c>
      <c r="E207" s="225" t="s">
        <v>1</v>
      </c>
      <c r="F207" s="226" t="s">
        <v>244</v>
      </c>
      <c r="G207" s="224"/>
      <c r="H207" s="225" t="s">
        <v>1</v>
      </c>
      <c r="I207" s="227"/>
      <c r="J207" s="224"/>
      <c r="K207" s="224"/>
      <c r="L207" s="228"/>
      <c r="M207" s="229"/>
      <c r="N207" s="230"/>
      <c r="O207" s="230"/>
      <c r="P207" s="230"/>
      <c r="Q207" s="230"/>
      <c r="R207" s="230"/>
      <c r="S207" s="230"/>
      <c r="T207" s="231"/>
      <c r="AT207" s="232" t="s">
        <v>160</v>
      </c>
      <c r="AU207" s="232" t="s">
        <v>159</v>
      </c>
      <c r="AV207" s="15" t="s">
        <v>84</v>
      </c>
      <c r="AW207" s="15" t="s">
        <v>34</v>
      </c>
      <c r="AX207" s="15" t="s">
        <v>76</v>
      </c>
      <c r="AY207" s="232" t="s">
        <v>151</v>
      </c>
    </row>
    <row r="208" spans="2:51" s="13" customFormat="1" ht="11.25">
      <c r="B208" s="200"/>
      <c r="C208" s="201"/>
      <c r="D208" s="202" t="s">
        <v>160</v>
      </c>
      <c r="E208" s="203" t="s">
        <v>1</v>
      </c>
      <c r="F208" s="204" t="s">
        <v>245</v>
      </c>
      <c r="G208" s="201"/>
      <c r="H208" s="205">
        <v>4</v>
      </c>
      <c r="I208" s="206"/>
      <c r="J208" s="201"/>
      <c r="K208" s="201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160</v>
      </c>
      <c r="AU208" s="211" t="s">
        <v>159</v>
      </c>
      <c r="AV208" s="13" t="s">
        <v>159</v>
      </c>
      <c r="AW208" s="13" t="s">
        <v>34</v>
      </c>
      <c r="AX208" s="13" t="s">
        <v>76</v>
      </c>
      <c r="AY208" s="211" t="s">
        <v>151</v>
      </c>
    </row>
    <row r="209" spans="2:51" s="13" customFormat="1" ht="11.25">
      <c r="B209" s="200"/>
      <c r="C209" s="201"/>
      <c r="D209" s="202" t="s">
        <v>160</v>
      </c>
      <c r="E209" s="203" t="s">
        <v>1</v>
      </c>
      <c r="F209" s="204" t="s">
        <v>246</v>
      </c>
      <c r="G209" s="201"/>
      <c r="H209" s="205">
        <v>8</v>
      </c>
      <c r="I209" s="206"/>
      <c r="J209" s="201"/>
      <c r="K209" s="201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160</v>
      </c>
      <c r="AU209" s="211" t="s">
        <v>159</v>
      </c>
      <c r="AV209" s="13" t="s">
        <v>159</v>
      </c>
      <c r="AW209" s="13" t="s">
        <v>34</v>
      </c>
      <c r="AX209" s="13" t="s">
        <v>76</v>
      </c>
      <c r="AY209" s="211" t="s">
        <v>151</v>
      </c>
    </row>
    <row r="210" spans="2:51" s="13" customFormat="1" ht="11.25">
      <c r="B210" s="200"/>
      <c r="C210" s="201"/>
      <c r="D210" s="202" t="s">
        <v>160</v>
      </c>
      <c r="E210" s="203" t="s">
        <v>1</v>
      </c>
      <c r="F210" s="204" t="s">
        <v>247</v>
      </c>
      <c r="G210" s="201"/>
      <c r="H210" s="205">
        <v>4</v>
      </c>
      <c r="I210" s="206"/>
      <c r="J210" s="201"/>
      <c r="K210" s="201"/>
      <c r="L210" s="207"/>
      <c r="M210" s="208"/>
      <c r="N210" s="209"/>
      <c r="O210" s="209"/>
      <c r="P210" s="209"/>
      <c r="Q210" s="209"/>
      <c r="R210" s="209"/>
      <c r="S210" s="209"/>
      <c r="T210" s="210"/>
      <c r="AT210" s="211" t="s">
        <v>160</v>
      </c>
      <c r="AU210" s="211" t="s">
        <v>159</v>
      </c>
      <c r="AV210" s="13" t="s">
        <v>159</v>
      </c>
      <c r="AW210" s="13" t="s">
        <v>34</v>
      </c>
      <c r="AX210" s="13" t="s">
        <v>76</v>
      </c>
      <c r="AY210" s="211" t="s">
        <v>151</v>
      </c>
    </row>
    <row r="211" spans="2:51" s="13" customFormat="1" ht="11.25">
      <c r="B211" s="200"/>
      <c r="C211" s="201"/>
      <c r="D211" s="202" t="s">
        <v>160</v>
      </c>
      <c r="E211" s="203" t="s">
        <v>1</v>
      </c>
      <c r="F211" s="204" t="s">
        <v>248</v>
      </c>
      <c r="G211" s="201"/>
      <c r="H211" s="205">
        <v>14</v>
      </c>
      <c r="I211" s="206"/>
      <c r="J211" s="201"/>
      <c r="K211" s="201"/>
      <c r="L211" s="207"/>
      <c r="M211" s="208"/>
      <c r="N211" s="209"/>
      <c r="O211" s="209"/>
      <c r="P211" s="209"/>
      <c r="Q211" s="209"/>
      <c r="R211" s="209"/>
      <c r="S211" s="209"/>
      <c r="T211" s="210"/>
      <c r="AT211" s="211" t="s">
        <v>160</v>
      </c>
      <c r="AU211" s="211" t="s">
        <v>159</v>
      </c>
      <c r="AV211" s="13" t="s">
        <v>159</v>
      </c>
      <c r="AW211" s="13" t="s">
        <v>34</v>
      </c>
      <c r="AX211" s="13" t="s">
        <v>76</v>
      </c>
      <c r="AY211" s="211" t="s">
        <v>151</v>
      </c>
    </row>
    <row r="212" spans="2:51" s="13" customFormat="1" ht="11.25">
      <c r="B212" s="200"/>
      <c r="C212" s="201"/>
      <c r="D212" s="202" t="s">
        <v>160</v>
      </c>
      <c r="E212" s="203" t="s">
        <v>1</v>
      </c>
      <c r="F212" s="204" t="s">
        <v>249</v>
      </c>
      <c r="G212" s="201"/>
      <c r="H212" s="205">
        <v>6</v>
      </c>
      <c r="I212" s="206"/>
      <c r="J212" s="201"/>
      <c r="K212" s="201"/>
      <c r="L212" s="207"/>
      <c r="M212" s="208"/>
      <c r="N212" s="209"/>
      <c r="O212" s="209"/>
      <c r="P212" s="209"/>
      <c r="Q212" s="209"/>
      <c r="R212" s="209"/>
      <c r="S212" s="209"/>
      <c r="T212" s="210"/>
      <c r="AT212" s="211" t="s">
        <v>160</v>
      </c>
      <c r="AU212" s="211" t="s">
        <v>159</v>
      </c>
      <c r="AV212" s="13" t="s">
        <v>159</v>
      </c>
      <c r="AW212" s="13" t="s">
        <v>34</v>
      </c>
      <c r="AX212" s="13" t="s">
        <v>76</v>
      </c>
      <c r="AY212" s="211" t="s">
        <v>151</v>
      </c>
    </row>
    <row r="213" spans="2:51" s="14" customFormat="1" ht="11.25">
      <c r="B213" s="212"/>
      <c r="C213" s="213"/>
      <c r="D213" s="202" t="s">
        <v>160</v>
      </c>
      <c r="E213" s="214" t="s">
        <v>1</v>
      </c>
      <c r="F213" s="215" t="s">
        <v>162</v>
      </c>
      <c r="G213" s="213"/>
      <c r="H213" s="216">
        <v>45</v>
      </c>
      <c r="I213" s="217"/>
      <c r="J213" s="213"/>
      <c r="K213" s="213"/>
      <c r="L213" s="218"/>
      <c r="M213" s="219"/>
      <c r="N213" s="220"/>
      <c r="O213" s="220"/>
      <c r="P213" s="220"/>
      <c r="Q213" s="220"/>
      <c r="R213" s="220"/>
      <c r="S213" s="220"/>
      <c r="T213" s="221"/>
      <c r="AT213" s="222" t="s">
        <v>160</v>
      </c>
      <c r="AU213" s="222" t="s">
        <v>159</v>
      </c>
      <c r="AV213" s="14" t="s">
        <v>158</v>
      </c>
      <c r="AW213" s="14" t="s">
        <v>34</v>
      </c>
      <c r="AX213" s="14" t="s">
        <v>84</v>
      </c>
      <c r="AY213" s="222" t="s">
        <v>151</v>
      </c>
    </row>
    <row r="214" spans="1:65" s="2" customFormat="1" ht="21.75" customHeight="1">
      <c r="A214" s="35"/>
      <c r="B214" s="36"/>
      <c r="C214" s="187" t="s">
        <v>199</v>
      </c>
      <c r="D214" s="187" t="s">
        <v>153</v>
      </c>
      <c r="E214" s="188" t="s">
        <v>250</v>
      </c>
      <c r="F214" s="189" t="s">
        <v>251</v>
      </c>
      <c r="G214" s="190" t="s">
        <v>174</v>
      </c>
      <c r="H214" s="191">
        <v>4</v>
      </c>
      <c r="I214" s="192"/>
      <c r="J214" s="193">
        <f>ROUND(I214*H214,2)</f>
        <v>0</v>
      </c>
      <c r="K214" s="189" t="s">
        <v>157</v>
      </c>
      <c r="L214" s="40"/>
      <c r="M214" s="194" t="s">
        <v>1</v>
      </c>
      <c r="N214" s="195" t="s">
        <v>42</v>
      </c>
      <c r="O214" s="72"/>
      <c r="P214" s="196">
        <f>O214*H214</f>
        <v>0</v>
      </c>
      <c r="Q214" s="196">
        <v>0</v>
      </c>
      <c r="R214" s="196">
        <f>Q214*H214</f>
        <v>0</v>
      </c>
      <c r="S214" s="196">
        <v>0</v>
      </c>
      <c r="T214" s="19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8" t="s">
        <v>158</v>
      </c>
      <c r="AT214" s="198" t="s">
        <v>153</v>
      </c>
      <c r="AU214" s="198" t="s">
        <v>159</v>
      </c>
      <c r="AY214" s="18" t="s">
        <v>151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8" t="s">
        <v>159</v>
      </c>
      <c r="BK214" s="199">
        <f>ROUND(I214*H214,2)</f>
        <v>0</v>
      </c>
      <c r="BL214" s="18" t="s">
        <v>158</v>
      </c>
      <c r="BM214" s="198" t="s">
        <v>252</v>
      </c>
    </row>
    <row r="215" spans="2:51" s="13" customFormat="1" ht="11.25">
      <c r="B215" s="200"/>
      <c r="C215" s="201"/>
      <c r="D215" s="202" t="s">
        <v>160</v>
      </c>
      <c r="E215" s="203" t="s">
        <v>1</v>
      </c>
      <c r="F215" s="204" t="s">
        <v>253</v>
      </c>
      <c r="G215" s="201"/>
      <c r="H215" s="205">
        <v>4</v>
      </c>
      <c r="I215" s="206"/>
      <c r="J215" s="201"/>
      <c r="K215" s="201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160</v>
      </c>
      <c r="AU215" s="211" t="s">
        <v>159</v>
      </c>
      <c r="AV215" s="13" t="s">
        <v>159</v>
      </c>
      <c r="AW215" s="13" t="s">
        <v>34</v>
      </c>
      <c r="AX215" s="13" t="s">
        <v>76</v>
      </c>
      <c r="AY215" s="211" t="s">
        <v>151</v>
      </c>
    </row>
    <row r="216" spans="2:51" s="14" customFormat="1" ht="11.25">
      <c r="B216" s="212"/>
      <c r="C216" s="213"/>
      <c r="D216" s="202" t="s">
        <v>160</v>
      </c>
      <c r="E216" s="214" t="s">
        <v>1</v>
      </c>
      <c r="F216" s="215" t="s">
        <v>162</v>
      </c>
      <c r="G216" s="213"/>
      <c r="H216" s="216">
        <v>4</v>
      </c>
      <c r="I216" s="217"/>
      <c r="J216" s="213"/>
      <c r="K216" s="213"/>
      <c r="L216" s="218"/>
      <c r="M216" s="219"/>
      <c r="N216" s="220"/>
      <c r="O216" s="220"/>
      <c r="P216" s="220"/>
      <c r="Q216" s="220"/>
      <c r="R216" s="220"/>
      <c r="S216" s="220"/>
      <c r="T216" s="221"/>
      <c r="AT216" s="222" t="s">
        <v>160</v>
      </c>
      <c r="AU216" s="222" t="s">
        <v>159</v>
      </c>
      <c r="AV216" s="14" t="s">
        <v>158</v>
      </c>
      <c r="AW216" s="14" t="s">
        <v>34</v>
      </c>
      <c r="AX216" s="14" t="s">
        <v>84</v>
      </c>
      <c r="AY216" s="222" t="s">
        <v>151</v>
      </c>
    </row>
    <row r="217" spans="1:65" s="2" customFormat="1" ht="21.75" customHeight="1">
      <c r="A217" s="35"/>
      <c r="B217" s="36"/>
      <c r="C217" s="187" t="s">
        <v>254</v>
      </c>
      <c r="D217" s="187" t="s">
        <v>153</v>
      </c>
      <c r="E217" s="188" t="s">
        <v>255</v>
      </c>
      <c r="F217" s="189" t="s">
        <v>256</v>
      </c>
      <c r="G217" s="190" t="s">
        <v>174</v>
      </c>
      <c r="H217" s="191">
        <v>2</v>
      </c>
      <c r="I217" s="192"/>
      <c r="J217" s="193">
        <f>ROUND(I217*H217,2)</f>
        <v>0</v>
      </c>
      <c r="K217" s="189" t="s">
        <v>157</v>
      </c>
      <c r="L217" s="40"/>
      <c r="M217" s="194" t="s">
        <v>1</v>
      </c>
      <c r="N217" s="195" t="s">
        <v>42</v>
      </c>
      <c r="O217" s="72"/>
      <c r="P217" s="196">
        <f>O217*H217</f>
        <v>0</v>
      </c>
      <c r="Q217" s="196">
        <v>0</v>
      </c>
      <c r="R217" s="196">
        <f>Q217*H217</f>
        <v>0</v>
      </c>
      <c r="S217" s="196">
        <v>0</v>
      </c>
      <c r="T217" s="19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8" t="s">
        <v>158</v>
      </c>
      <c r="AT217" s="198" t="s">
        <v>153</v>
      </c>
      <c r="AU217" s="198" t="s">
        <v>159</v>
      </c>
      <c r="AY217" s="18" t="s">
        <v>151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8" t="s">
        <v>159</v>
      </c>
      <c r="BK217" s="199">
        <f>ROUND(I217*H217,2)</f>
        <v>0</v>
      </c>
      <c r="BL217" s="18" t="s">
        <v>158</v>
      </c>
      <c r="BM217" s="198" t="s">
        <v>257</v>
      </c>
    </row>
    <row r="218" spans="2:51" s="13" customFormat="1" ht="11.25">
      <c r="B218" s="200"/>
      <c r="C218" s="201"/>
      <c r="D218" s="202" t="s">
        <v>160</v>
      </c>
      <c r="E218" s="203" t="s">
        <v>1</v>
      </c>
      <c r="F218" s="204" t="s">
        <v>258</v>
      </c>
      <c r="G218" s="201"/>
      <c r="H218" s="205">
        <v>2</v>
      </c>
      <c r="I218" s="206"/>
      <c r="J218" s="201"/>
      <c r="K218" s="201"/>
      <c r="L218" s="207"/>
      <c r="M218" s="208"/>
      <c r="N218" s="209"/>
      <c r="O218" s="209"/>
      <c r="P218" s="209"/>
      <c r="Q218" s="209"/>
      <c r="R218" s="209"/>
      <c r="S218" s="209"/>
      <c r="T218" s="210"/>
      <c r="AT218" s="211" t="s">
        <v>160</v>
      </c>
      <c r="AU218" s="211" t="s">
        <v>159</v>
      </c>
      <c r="AV218" s="13" t="s">
        <v>159</v>
      </c>
      <c r="AW218" s="13" t="s">
        <v>34</v>
      </c>
      <c r="AX218" s="13" t="s">
        <v>76</v>
      </c>
      <c r="AY218" s="211" t="s">
        <v>151</v>
      </c>
    </row>
    <row r="219" spans="2:51" s="14" customFormat="1" ht="11.25">
      <c r="B219" s="212"/>
      <c r="C219" s="213"/>
      <c r="D219" s="202" t="s">
        <v>160</v>
      </c>
      <c r="E219" s="214" t="s">
        <v>1</v>
      </c>
      <c r="F219" s="215" t="s">
        <v>162</v>
      </c>
      <c r="G219" s="213"/>
      <c r="H219" s="216">
        <v>2</v>
      </c>
      <c r="I219" s="217"/>
      <c r="J219" s="213"/>
      <c r="K219" s="213"/>
      <c r="L219" s="218"/>
      <c r="M219" s="219"/>
      <c r="N219" s="220"/>
      <c r="O219" s="220"/>
      <c r="P219" s="220"/>
      <c r="Q219" s="220"/>
      <c r="R219" s="220"/>
      <c r="S219" s="220"/>
      <c r="T219" s="221"/>
      <c r="AT219" s="222" t="s">
        <v>160</v>
      </c>
      <c r="AU219" s="222" t="s">
        <v>159</v>
      </c>
      <c r="AV219" s="14" t="s">
        <v>158</v>
      </c>
      <c r="AW219" s="14" t="s">
        <v>34</v>
      </c>
      <c r="AX219" s="14" t="s">
        <v>84</v>
      </c>
      <c r="AY219" s="222" t="s">
        <v>151</v>
      </c>
    </row>
    <row r="220" spans="1:65" s="2" customFormat="1" ht="24.2" customHeight="1">
      <c r="A220" s="35"/>
      <c r="B220" s="36"/>
      <c r="C220" s="187" t="s">
        <v>205</v>
      </c>
      <c r="D220" s="187" t="s">
        <v>153</v>
      </c>
      <c r="E220" s="188" t="s">
        <v>259</v>
      </c>
      <c r="F220" s="189" t="s">
        <v>260</v>
      </c>
      <c r="G220" s="190" t="s">
        <v>165</v>
      </c>
      <c r="H220" s="191">
        <v>119.745</v>
      </c>
      <c r="I220" s="192"/>
      <c r="J220" s="193">
        <f>ROUND(I220*H220,2)</f>
        <v>0</v>
      </c>
      <c r="K220" s="189" t="s">
        <v>157</v>
      </c>
      <c r="L220" s="40"/>
      <c r="M220" s="194" t="s">
        <v>1</v>
      </c>
      <c r="N220" s="195" t="s">
        <v>42</v>
      </c>
      <c r="O220" s="72"/>
      <c r="P220" s="196">
        <f>O220*H220</f>
        <v>0</v>
      </c>
      <c r="Q220" s="196">
        <v>0</v>
      </c>
      <c r="R220" s="196">
        <f>Q220*H220</f>
        <v>0</v>
      </c>
      <c r="S220" s="196">
        <v>0</v>
      </c>
      <c r="T220" s="19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8" t="s">
        <v>158</v>
      </c>
      <c r="AT220" s="198" t="s">
        <v>153</v>
      </c>
      <c r="AU220" s="198" t="s">
        <v>159</v>
      </c>
      <c r="AY220" s="18" t="s">
        <v>151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8" t="s">
        <v>159</v>
      </c>
      <c r="BK220" s="199">
        <f>ROUND(I220*H220,2)</f>
        <v>0</v>
      </c>
      <c r="BL220" s="18" t="s">
        <v>158</v>
      </c>
      <c r="BM220" s="198" t="s">
        <v>261</v>
      </c>
    </row>
    <row r="221" spans="1:65" s="2" customFormat="1" ht="21.75" customHeight="1">
      <c r="A221" s="35"/>
      <c r="B221" s="36"/>
      <c r="C221" s="187" t="s">
        <v>7</v>
      </c>
      <c r="D221" s="187" t="s">
        <v>153</v>
      </c>
      <c r="E221" s="188" t="s">
        <v>262</v>
      </c>
      <c r="F221" s="189" t="s">
        <v>263</v>
      </c>
      <c r="G221" s="190" t="s">
        <v>156</v>
      </c>
      <c r="H221" s="191">
        <v>2.79</v>
      </c>
      <c r="I221" s="192"/>
      <c r="J221" s="193">
        <f>ROUND(I221*H221,2)</f>
        <v>0</v>
      </c>
      <c r="K221" s="189" t="s">
        <v>157</v>
      </c>
      <c r="L221" s="40"/>
      <c r="M221" s="194" t="s">
        <v>1</v>
      </c>
      <c r="N221" s="195" t="s">
        <v>42</v>
      </c>
      <c r="O221" s="72"/>
      <c r="P221" s="196">
        <f>O221*H221</f>
        <v>0</v>
      </c>
      <c r="Q221" s="196">
        <v>0</v>
      </c>
      <c r="R221" s="196">
        <f>Q221*H221</f>
        <v>0</v>
      </c>
      <c r="S221" s="196">
        <v>0</v>
      </c>
      <c r="T221" s="19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8" t="s">
        <v>158</v>
      </c>
      <c r="AT221" s="198" t="s">
        <v>153</v>
      </c>
      <c r="AU221" s="198" t="s">
        <v>159</v>
      </c>
      <c r="AY221" s="18" t="s">
        <v>151</v>
      </c>
      <c r="BE221" s="199">
        <f>IF(N221="základní",J221,0)</f>
        <v>0</v>
      </c>
      <c r="BF221" s="199">
        <f>IF(N221="snížená",J221,0)</f>
        <v>0</v>
      </c>
      <c r="BG221" s="199">
        <f>IF(N221="zákl. přenesená",J221,0)</f>
        <v>0</v>
      </c>
      <c r="BH221" s="199">
        <f>IF(N221="sníž. přenesená",J221,0)</f>
        <v>0</v>
      </c>
      <c r="BI221" s="199">
        <f>IF(N221="nulová",J221,0)</f>
        <v>0</v>
      </c>
      <c r="BJ221" s="18" t="s">
        <v>159</v>
      </c>
      <c r="BK221" s="199">
        <f>ROUND(I221*H221,2)</f>
        <v>0</v>
      </c>
      <c r="BL221" s="18" t="s">
        <v>158</v>
      </c>
      <c r="BM221" s="198" t="s">
        <v>264</v>
      </c>
    </row>
    <row r="222" spans="1:65" s="2" customFormat="1" ht="21.75" customHeight="1">
      <c r="A222" s="35"/>
      <c r="B222" s="36"/>
      <c r="C222" s="187" t="s">
        <v>210</v>
      </c>
      <c r="D222" s="187" t="s">
        <v>153</v>
      </c>
      <c r="E222" s="188" t="s">
        <v>265</v>
      </c>
      <c r="F222" s="189" t="s">
        <v>266</v>
      </c>
      <c r="G222" s="190" t="s">
        <v>156</v>
      </c>
      <c r="H222" s="191">
        <v>2.15</v>
      </c>
      <c r="I222" s="192"/>
      <c r="J222" s="193">
        <f>ROUND(I222*H222,2)</f>
        <v>0</v>
      </c>
      <c r="K222" s="189" t="s">
        <v>157</v>
      </c>
      <c r="L222" s="40"/>
      <c r="M222" s="194" t="s">
        <v>1</v>
      </c>
      <c r="N222" s="195" t="s">
        <v>42</v>
      </c>
      <c r="O222" s="72"/>
      <c r="P222" s="196">
        <f>O222*H222</f>
        <v>0</v>
      </c>
      <c r="Q222" s="196">
        <v>0</v>
      </c>
      <c r="R222" s="196">
        <f>Q222*H222</f>
        <v>0</v>
      </c>
      <c r="S222" s="196">
        <v>0</v>
      </c>
      <c r="T222" s="19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8" t="s">
        <v>158</v>
      </c>
      <c r="AT222" s="198" t="s">
        <v>153</v>
      </c>
      <c r="AU222" s="198" t="s">
        <v>159</v>
      </c>
      <c r="AY222" s="18" t="s">
        <v>151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8" t="s">
        <v>159</v>
      </c>
      <c r="BK222" s="199">
        <f>ROUND(I222*H222,2)</f>
        <v>0</v>
      </c>
      <c r="BL222" s="18" t="s">
        <v>158</v>
      </c>
      <c r="BM222" s="198" t="s">
        <v>267</v>
      </c>
    </row>
    <row r="223" spans="1:65" s="2" customFormat="1" ht="16.5" customHeight="1">
      <c r="A223" s="35"/>
      <c r="B223" s="36"/>
      <c r="C223" s="187" t="s">
        <v>268</v>
      </c>
      <c r="D223" s="187" t="s">
        <v>153</v>
      </c>
      <c r="E223" s="188" t="s">
        <v>269</v>
      </c>
      <c r="F223" s="189" t="s">
        <v>270</v>
      </c>
      <c r="G223" s="190" t="s">
        <v>165</v>
      </c>
      <c r="H223" s="191">
        <v>55.8</v>
      </c>
      <c r="I223" s="192"/>
      <c r="J223" s="193">
        <f>ROUND(I223*H223,2)</f>
        <v>0</v>
      </c>
      <c r="K223" s="189" t="s">
        <v>157</v>
      </c>
      <c r="L223" s="40"/>
      <c r="M223" s="194" t="s">
        <v>1</v>
      </c>
      <c r="N223" s="195" t="s">
        <v>42</v>
      </c>
      <c r="O223" s="72"/>
      <c r="P223" s="196">
        <f>O223*H223</f>
        <v>0</v>
      </c>
      <c r="Q223" s="196">
        <v>0</v>
      </c>
      <c r="R223" s="196">
        <f>Q223*H223</f>
        <v>0</v>
      </c>
      <c r="S223" s="196">
        <v>0</v>
      </c>
      <c r="T223" s="19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8" t="s">
        <v>158</v>
      </c>
      <c r="AT223" s="198" t="s">
        <v>153</v>
      </c>
      <c r="AU223" s="198" t="s">
        <v>159</v>
      </c>
      <c r="AY223" s="18" t="s">
        <v>151</v>
      </c>
      <c r="BE223" s="199">
        <f>IF(N223="základní",J223,0)</f>
        <v>0</v>
      </c>
      <c r="BF223" s="199">
        <f>IF(N223="snížená",J223,0)</f>
        <v>0</v>
      </c>
      <c r="BG223" s="199">
        <f>IF(N223="zákl. přenesená",J223,0)</f>
        <v>0</v>
      </c>
      <c r="BH223" s="199">
        <f>IF(N223="sníž. přenesená",J223,0)</f>
        <v>0</v>
      </c>
      <c r="BI223" s="199">
        <f>IF(N223="nulová",J223,0)</f>
        <v>0</v>
      </c>
      <c r="BJ223" s="18" t="s">
        <v>159</v>
      </c>
      <c r="BK223" s="199">
        <f>ROUND(I223*H223,2)</f>
        <v>0</v>
      </c>
      <c r="BL223" s="18" t="s">
        <v>158</v>
      </c>
      <c r="BM223" s="198" t="s">
        <v>271</v>
      </c>
    </row>
    <row r="224" spans="1:65" s="2" customFormat="1" ht="24.2" customHeight="1">
      <c r="A224" s="35"/>
      <c r="B224" s="36"/>
      <c r="C224" s="187" t="s">
        <v>213</v>
      </c>
      <c r="D224" s="187" t="s">
        <v>153</v>
      </c>
      <c r="E224" s="188" t="s">
        <v>272</v>
      </c>
      <c r="F224" s="189" t="s">
        <v>273</v>
      </c>
      <c r="G224" s="190" t="s">
        <v>274</v>
      </c>
      <c r="H224" s="191">
        <v>136.3</v>
      </c>
      <c r="I224" s="192"/>
      <c r="J224" s="193">
        <f>ROUND(I224*H224,2)</f>
        <v>0</v>
      </c>
      <c r="K224" s="189" t="s">
        <v>157</v>
      </c>
      <c r="L224" s="40"/>
      <c r="M224" s="194" t="s">
        <v>1</v>
      </c>
      <c r="N224" s="195" t="s">
        <v>42</v>
      </c>
      <c r="O224" s="72"/>
      <c r="P224" s="196">
        <f>O224*H224</f>
        <v>0</v>
      </c>
      <c r="Q224" s="196">
        <v>0</v>
      </c>
      <c r="R224" s="196">
        <f>Q224*H224</f>
        <v>0</v>
      </c>
      <c r="S224" s="196">
        <v>0</v>
      </c>
      <c r="T224" s="19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8" t="s">
        <v>158</v>
      </c>
      <c r="AT224" s="198" t="s">
        <v>153</v>
      </c>
      <c r="AU224" s="198" t="s">
        <v>159</v>
      </c>
      <c r="AY224" s="18" t="s">
        <v>151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18" t="s">
        <v>159</v>
      </c>
      <c r="BK224" s="199">
        <f>ROUND(I224*H224,2)</f>
        <v>0</v>
      </c>
      <c r="BL224" s="18" t="s">
        <v>158</v>
      </c>
      <c r="BM224" s="198" t="s">
        <v>275</v>
      </c>
    </row>
    <row r="225" spans="2:51" s="15" customFormat="1" ht="11.25">
      <c r="B225" s="223"/>
      <c r="C225" s="224"/>
      <c r="D225" s="202" t="s">
        <v>160</v>
      </c>
      <c r="E225" s="225" t="s">
        <v>1</v>
      </c>
      <c r="F225" s="226" t="s">
        <v>276</v>
      </c>
      <c r="G225" s="224"/>
      <c r="H225" s="225" t="s">
        <v>1</v>
      </c>
      <c r="I225" s="227"/>
      <c r="J225" s="224"/>
      <c r="K225" s="224"/>
      <c r="L225" s="228"/>
      <c r="M225" s="229"/>
      <c r="N225" s="230"/>
      <c r="O225" s="230"/>
      <c r="P225" s="230"/>
      <c r="Q225" s="230"/>
      <c r="R225" s="230"/>
      <c r="S225" s="230"/>
      <c r="T225" s="231"/>
      <c r="AT225" s="232" t="s">
        <v>160</v>
      </c>
      <c r="AU225" s="232" t="s">
        <v>159</v>
      </c>
      <c r="AV225" s="15" t="s">
        <v>84</v>
      </c>
      <c r="AW225" s="15" t="s">
        <v>34</v>
      </c>
      <c r="AX225" s="15" t="s">
        <v>76</v>
      </c>
      <c r="AY225" s="232" t="s">
        <v>151</v>
      </c>
    </row>
    <row r="226" spans="2:51" s="13" customFormat="1" ht="11.25">
      <c r="B226" s="200"/>
      <c r="C226" s="201"/>
      <c r="D226" s="202" t="s">
        <v>160</v>
      </c>
      <c r="E226" s="203" t="s">
        <v>1</v>
      </c>
      <c r="F226" s="204" t="s">
        <v>277</v>
      </c>
      <c r="G226" s="201"/>
      <c r="H226" s="205">
        <v>4</v>
      </c>
      <c r="I226" s="206"/>
      <c r="J226" s="201"/>
      <c r="K226" s="201"/>
      <c r="L226" s="207"/>
      <c r="M226" s="208"/>
      <c r="N226" s="209"/>
      <c r="O226" s="209"/>
      <c r="P226" s="209"/>
      <c r="Q226" s="209"/>
      <c r="R226" s="209"/>
      <c r="S226" s="209"/>
      <c r="T226" s="210"/>
      <c r="AT226" s="211" t="s">
        <v>160</v>
      </c>
      <c r="AU226" s="211" t="s">
        <v>159</v>
      </c>
      <c r="AV226" s="13" t="s">
        <v>159</v>
      </c>
      <c r="AW226" s="13" t="s">
        <v>34</v>
      </c>
      <c r="AX226" s="13" t="s">
        <v>76</v>
      </c>
      <c r="AY226" s="211" t="s">
        <v>151</v>
      </c>
    </row>
    <row r="227" spans="2:51" s="13" customFormat="1" ht="11.25">
      <c r="B227" s="200"/>
      <c r="C227" s="201"/>
      <c r="D227" s="202" t="s">
        <v>160</v>
      </c>
      <c r="E227" s="203" t="s">
        <v>1</v>
      </c>
      <c r="F227" s="204" t="s">
        <v>278</v>
      </c>
      <c r="G227" s="201"/>
      <c r="H227" s="205">
        <v>8</v>
      </c>
      <c r="I227" s="206"/>
      <c r="J227" s="201"/>
      <c r="K227" s="201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160</v>
      </c>
      <c r="AU227" s="211" t="s">
        <v>159</v>
      </c>
      <c r="AV227" s="13" t="s">
        <v>159</v>
      </c>
      <c r="AW227" s="13" t="s">
        <v>34</v>
      </c>
      <c r="AX227" s="13" t="s">
        <v>76</v>
      </c>
      <c r="AY227" s="211" t="s">
        <v>151</v>
      </c>
    </row>
    <row r="228" spans="2:51" s="13" customFormat="1" ht="11.25">
      <c r="B228" s="200"/>
      <c r="C228" s="201"/>
      <c r="D228" s="202" t="s">
        <v>160</v>
      </c>
      <c r="E228" s="203" t="s">
        <v>1</v>
      </c>
      <c r="F228" s="204" t="s">
        <v>279</v>
      </c>
      <c r="G228" s="201"/>
      <c r="H228" s="205">
        <v>8</v>
      </c>
      <c r="I228" s="206"/>
      <c r="J228" s="201"/>
      <c r="K228" s="201"/>
      <c r="L228" s="207"/>
      <c r="M228" s="208"/>
      <c r="N228" s="209"/>
      <c r="O228" s="209"/>
      <c r="P228" s="209"/>
      <c r="Q228" s="209"/>
      <c r="R228" s="209"/>
      <c r="S228" s="209"/>
      <c r="T228" s="210"/>
      <c r="AT228" s="211" t="s">
        <v>160</v>
      </c>
      <c r="AU228" s="211" t="s">
        <v>159</v>
      </c>
      <c r="AV228" s="13" t="s">
        <v>159</v>
      </c>
      <c r="AW228" s="13" t="s">
        <v>34</v>
      </c>
      <c r="AX228" s="13" t="s">
        <v>76</v>
      </c>
      <c r="AY228" s="211" t="s">
        <v>151</v>
      </c>
    </row>
    <row r="229" spans="2:51" s="13" customFormat="1" ht="11.25">
      <c r="B229" s="200"/>
      <c r="C229" s="201"/>
      <c r="D229" s="202" t="s">
        <v>160</v>
      </c>
      <c r="E229" s="203" t="s">
        <v>1</v>
      </c>
      <c r="F229" s="204" t="s">
        <v>280</v>
      </c>
      <c r="G229" s="201"/>
      <c r="H229" s="205">
        <v>12.2</v>
      </c>
      <c r="I229" s="206"/>
      <c r="J229" s="201"/>
      <c r="K229" s="201"/>
      <c r="L229" s="207"/>
      <c r="M229" s="208"/>
      <c r="N229" s="209"/>
      <c r="O229" s="209"/>
      <c r="P229" s="209"/>
      <c r="Q229" s="209"/>
      <c r="R229" s="209"/>
      <c r="S229" s="209"/>
      <c r="T229" s="210"/>
      <c r="AT229" s="211" t="s">
        <v>160</v>
      </c>
      <c r="AU229" s="211" t="s">
        <v>159</v>
      </c>
      <c r="AV229" s="13" t="s">
        <v>159</v>
      </c>
      <c r="AW229" s="13" t="s">
        <v>34</v>
      </c>
      <c r="AX229" s="13" t="s">
        <v>76</v>
      </c>
      <c r="AY229" s="211" t="s">
        <v>151</v>
      </c>
    </row>
    <row r="230" spans="2:51" s="13" customFormat="1" ht="11.25">
      <c r="B230" s="200"/>
      <c r="C230" s="201"/>
      <c r="D230" s="202" t="s">
        <v>160</v>
      </c>
      <c r="E230" s="203" t="s">
        <v>1</v>
      </c>
      <c r="F230" s="204" t="s">
        <v>281</v>
      </c>
      <c r="G230" s="201"/>
      <c r="H230" s="205">
        <v>12.2</v>
      </c>
      <c r="I230" s="206"/>
      <c r="J230" s="201"/>
      <c r="K230" s="201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160</v>
      </c>
      <c r="AU230" s="211" t="s">
        <v>159</v>
      </c>
      <c r="AV230" s="13" t="s">
        <v>159</v>
      </c>
      <c r="AW230" s="13" t="s">
        <v>34</v>
      </c>
      <c r="AX230" s="13" t="s">
        <v>76</v>
      </c>
      <c r="AY230" s="211" t="s">
        <v>151</v>
      </c>
    </row>
    <row r="231" spans="2:51" s="16" customFormat="1" ht="11.25">
      <c r="B231" s="233"/>
      <c r="C231" s="234"/>
      <c r="D231" s="202" t="s">
        <v>160</v>
      </c>
      <c r="E231" s="235" t="s">
        <v>1</v>
      </c>
      <c r="F231" s="236" t="s">
        <v>282</v>
      </c>
      <c r="G231" s="234"/>
      <c r="H231" s="237">
        <v>44.4</v>
      </c>
      <c r="I231" s="238"/>
      <c r="J231" s="234"/>
      <c r="K231" s="234"/>
      <c r="L231" s="239"/>
      <c r="M231" s="240"/>
      <c r="N231" s="241"/>
      <c r="O231" s="241"/>
      <c r="P231" s="241"/>
      <c r="Q231" s="241"/>
      <c r="R231" s="241"/>
      <c r="S231" s="241"/>
      <c r="T231" s="242"/>
      <c r="AT231" s="243" t="s">
        <v>160</v>
      </c>
      <c r="AU231" s="243" t="s">
        <v>159</v>
      </c>
      <c r="AV231" s="16" t="s">
        <v>167</v>
      </c>
      <c r="AW231" s="16" t="s">
        <v>34</v>
      </c>
      <c r="AX231" s="16" t="s">
        <v>76</v>
      </c>
      <c r="AY231" s="243" t="s">
        <v>151</v>
      </c>
    </row>
    <row r="232" spans="2:51" s="15" customFormat="1" ht="11.25">
      <c r="B232" s="223"/>
      <c r="C232" s="224"/>
      <c r="D232" s="202" t="s">
        <v>160</v>
      </c>
      <c r="E232" s="225" t="s">
        <v>1</v>
      </c>
      <c r="F232" s="226" t="s">
        <v>283</v>
      </c>
      <c r="G232" s="224"/>
      <c r="H232" s="225" t="s">
        <v>1</v>
      </c>
      <c r="I232" s="227"/>
      <c r="J232" s="224"/>
      <c r="K232" s="224"/>
      <c r="L232" s="228"/>
      <c r="M232" s="229"/>
      <c r="N232" s="230"/>
      <c r="O232" s="230"/>
      <c r="P232" s="230"/>
      <c r="Q232" s="230"/>
      <c r="R232" s="230"/>
      <c r="S232" s="230"/>
      <c r="T232" s="231"/>
      <c r="AT232" s="232" t="s">
        <v>160</v>
      </c>
      <c r="AU232" s="232" t="s">
        <v>159</v>
      </c>
      <c r="AV232" s="15" t="s">
        <v>84</v>
      </c>
      <c r="AW232" s="15" t="s">
        <v>34</v>
      </c>
      <c r="AX232" s="15" t="s">
        <v>76</v>
      </c>
      <c r="AY232" s="232" t="s">
        <v>151</v>
      </c>
    </row>
    <row r="233" spans="2:51" s="13" customFormat="1" ht="11.25">
      <c r="B233" s="200"/>
      <c r="C233" s="201"/>
      <c r="D233" s="202" t="s">
        <v>160</v>
      </c>
      <c r="E233" s="203" t="s">
        <v>1</v>
      </c>
      <c r="F233" s="204" t="s">
        <v>284</v>
      </c>
      <c r="G233" s="201"/>
      <c r="H233" s="205">
        <v>7.7</v>
      </c>
      <c r="I233" s="206"/>
      <c r="J233" s="201"/>
      <c r="K233" s="201"/>
      <c r="L233" s="207"/>
      <c r="M233" s="208"/>
      <c r="N233" s="209"/>
      <c r="O233" s="209"/>
      <c r="P233" s="209"/>
      <c r="Q233" s="209"/>
      <c r="R233" s="209"/>
      <c r="S233" s="209"/>
      <c r="T233" s="210"/>
      <c r="AT233" s="211" t="s">
        <v>160</v>
      </c>
      <c r="AU233" s="211" t="s">
        <v>159</v>
      </c>
      <c r="AV233" s="13" t="s">
        <v>159</v>
      </c>
      <c r="AW233" s="13" t="s">
        <v>34</v>
      </c>
      <c r="AX233" s="13" t="s">
        <v>76</v>
      </c>
      <c r="AY233" s="211" t="s">
        <v>151</v>
      </c>
    </row>
    <row r="234" spans="2:51" s="13" customFormat="1" ht="11.25">
      <c r="B234" s="200"/>
      <c r="C234" s="201"/>
      <c r="D234" s="202" t="s">
        <v>160</v>
      </c>
      <c r="E234" s="203" t="s">
        <v>1</v>
      </c>
      <c r="F234" s="204" t="s">
        <v>285</v>
      </c>
      <c r="G234" s="201"/>
      <c r="H234" s="205">
        <v>18.8</v>
      </c>
      <c r="I234" s="206"/>
      <c r="J234" s="201"/>
      <c r="K234" s="201"/>
      <c r="L234" s="207"/>
      <c r="M234" s="208"/>
      <c r="N234" s="209"/>
      <c r="O234" s="209"/>
      <c r="P234" s="209"/>
      <c r="Q234" s="209"/>
      <c r="R234" s="209"/>
      <c r="S234" s="209"/>
      <c r="T234" s="210"/>
      <c r="AT234" s="211" t="s">
        <v>160</v>
      </c>
      <c r="AU234" s="211" t="s">
        <v>159</v>
      </c>
      <c r="AV234" s="13" t="s">
        <v>159</v>
      </c>
      <c r="AW234" s="13" t="s">
        <v>34</v>
      </c>
      <c r="AX234" s="13" t="s">
        <v>76</v>
      </c>
      <c r="AY234" s="211" t="s">
        <v>151</v>
      </c>
    </row>
    <row r="235" spans="2:51" s="13" customFormat="1" ht="11.25">
      <c r="B235" s="200"/>
      <c r="C235" s="201"/>
      <c r="D235" s="202" t="s">
        <v>160</v>
      </c>
      <c r="E235" s="203" t="s">
        <v>1</v>
      </c>
      <c r="F235" s="204" t="s">
        <v>286</v>
      </c>
      <c r="G235" s="201"/>
      <c r="H235" s="205">
        <v>19.4</v>
      </c>
      <c r="I235" s="206"/>
      <c r="J235" s="201"/>
      <c r="K235" s="201"/>
      <c r="L235" s="207"/>
      <c r="M235" s="208"/>
      <c r="N235" s="209"/>
      <c r="O235" s="209"/>
      <c r="P235" s="209"/>
      <c r="Q235" s="209"/>
      <c r="R235" s="209"/>
      <c r="S235" s="209"/>
      <c r="T235" s="210"/>
      <c r="AT235" s="211" t="s">
        <v>160</v>
      </c>
      <c r="AU235" s="211" t="s">
        <v>159</v>
      </c>
      <c r="AV235" s="13" t="s">
        <v>159</v>
      </c>
      <c r="AW235" s="13" t="s">
        <v>34</v>
      </c>
      <c r="AX235" s="13" t="s">
        <v>76</v>
      </c>
      <c r="AY235" s="211" t="s">
        <v>151</v>
      </c>
    </row>
    <row r="236" spans="2:51" s="13" customFormat="1" ht="11.25">
      <c r="B236" s="200"/>
      <c r="C236" s="201"/>
      <c r="D236" s="202" t="s">
        <v>160</v>
      </c>
      <c r="E236" s="203" t="s">
        <v>1</v>
      </c>
      <c r="F236" s="204" t="s">
        <v>287</v>
      </c>
      <c r="G236" s="201"/>
      <c r="H236" s="205">
        <v>22.9</v>
      </c>
      <c r="I236" s="206"/>
      <c r="J236" s="201"/>
      <c r="K236" s="201"/>
      <c r="L236" s="207"/>
      <c r="M236" s="208"/>
      <c r="N236" s="209"/>
      <c r="O236" s="209"/>
      <c r="P236" s="209"/>
      <c r="Q236" s="209"/>
      <c r="R236" s="209"/>
      <c r="S236" s="209"/>
      <c r="T236" s="210"/>
      <c r="AT236" s="211" t="s">
        <v>160</v>
      </c>
      <c r="AU236" s="211" t="s">
        <v>159</v>
      </c>
      <c r="AV236" s="13" t="s">
        <v>159</v>
      </c>
      <c r="AW236" s="13" t="s">
        <v>34</v>
      </c>
      <c r="AX236" s="13" t="s">
        <v>76</v>
      </c>
      <c r="AY236" s="211" t="s">
        <v>151</v>
      </c>
    </row>
    <row r="237" spans="2:51" s="13" customFormat="1" ht="11.25">
      <c r="B237" s="200"/>
      <c r="C237" s="201"/>
      <c r="D237" s="202" t="s">
        <v>160</v>
      </c>
      <c r="E237" s="203" t="s">
        <v>1</v>
      </c>
      <c r="F237" s="204" t="s">
        <v>288</v>
      </c>
      <c r="G237" s="201"/>
      <c r="H237" s="205">
        <v>23.1</v>
      </c>
      <c r="I237" s="206"/>
      <c r="J237" s="201"/>
      <c r="K237" s="201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160</v>
      </c>
      <c r="AU237" s="211" t="s">
        <v>159</v>
      </c>
      <c r="AV237" s="13" t="s">
        <v>159</v>
      </c>
      <c r="AW237" s="13" t="s">
        <v>34</v>
      </c>
      <c r="AX237" s="13" t="s">
        <v>76</v>
      </c>
      <c r="AY237" s="211" t="s">
        <v>151</v>
      </c>
    </row>
    <row r="238" spans="2:51" s="16" customFormat="1" ht="11.25">
      <c r="B238" s="233"/>
      <c r="C238" s="234"/>
      <c r="D238" s="202" t="s">
        <v>160</v>
      </c>
      <c r="E238" s="235" t="s">
        <v>1</v>
      </c>
      <c r="F238" s="236" t="s">
        <v>282</v>
      </c>
      <c r="G238" s="234"/>
      <c r="H238" s="237">
        <v>91.9</v>
      </c>
      <c r="I238" s="238"/>
      <c r="J238" s="234"/>
      <c r="K238" s="234"/>
      <c r="L238" s="239"/>
      <c r="M238" s="240"/>
      <c r="N238" s="241"/>
      <c r="O238" s="241"/>
      <c r="P238" s="241"/>
      <c r="Q238" s="241"/>
      <c r="R238" s="241"/>
      <c r="S238" s="241"/>
      <c r="T238" s="242"/>
      <c r="AT238" s="243" t="s">
        <v>160</v>
      </c>
      <c r="AU238" s="243" t="s">
        <v>159</v>
      </c>
      <c r="AV238" s="16" t="s">
        <v>167</v>
      </c>
      <c r="AW238" s="16" t="s">
        <v>34</v>
      </c>
      <c r="AX238" s="16" t="s">
        <v>76</v>
      </c>
      <c r="AY238" s="243" t="s">
        <v>151</v>
      </c>
    </row>
    <row r="239" spans="2:51" s="14" customFormat="1" ht="11.25">
      <c r="B239" s="212"/>
      <c r="C239" s="213"/>
      <c r="D239" s="202" t="s">
        <v>160</v>
      </c>
      <c r="E239" s="214" t="s">
        <v>1</v>
      </c>
      <c r="F239" s="215" t="s">
        <v>162</v>
      </c>
      <c r="G239" s="213"/>
      <c r="H239" s="216">
        <v>136.3</v>
      </c>
      <c r="I239" s="217"/>
      <c r="J239" s="213"/>
      <c r="K239" s="213"/>
      <c r="L239" s="218"/>
      <c r="M239" s="219"/>
      <c r="N239" s="220"/>
      <c r="O239" s="220"/>
      <c r="P239" s="220"/>
      <c r="Q239" s="220"/>
      <c r="R239" s="220"/>
      <c r="S239" s="220"/>
      <c r="T239" s="221"/>
      <c r="AT239" s="222" t="s">
        <v>160</v>
      </c>
      <c r="AU239" s="222" t="s">
        <v>159</v>
      </c>
      <c r="AV239" s="14" t="s">
        <v>158</v>
      </c>
      <c r="AW239" s="14" t="s">
        <v>34</v>
      </c>
      <c r="AX239" s="14" t="s">
        <v>84</v>
      </c>
      <c r="AY239" s="222" t="s">
        <v>151</v>
      </c>
    </row>
    <row r="240" spans="2:63" s="12" customFormat="1" ht="22.9" customHeight="1">
      <c r="B240" s="171"/>
      <c r="C240" s="172"/>
      <c r="D240" s="173" t="s">
        <v>75</v>
      </c>
      <c r="E240" s="185" t="s">
        <v>196</v>
      </c>
      <c r="F240" s="185" t="s">
        <v>289</v>
      </c>
      <c r="G240" s="172"/>
      <c r="H240" s="172"/>
      <c r="I240" s="175"/>
      <c r="J240" s="186">
        <f>BK240</f>
        <v>0</v>
      </c>
      <c r="K240" s="172"/>
      <c r="L240" s="177"/>
      <c r="M240" s="178"/>
      <c r="N240" s="179"/>
      <c r="O240" s="179"/>
      <c r="P240" s="180">
        <f>SUM(P241:P325)</f>
        <v>0</v>
      </c>
      <c r="Q240" s="179"/>
      <c r="R240" s="180">
        <f>SUM(R241:R325)</f>
        <v>0</v>
      </c>
      <c r="S240" s="179"/>
      <c r="T240" s="181">
        <f>SUM(T241:T325)</f>
        <v>0</v>
      </c>
      <c r="AR240" s="182" t="s">
        <v>84</v>
      </c>
      <c r="AT240" s="183" t="s">
        <v>75</v>
      </c>
      <c r="AU240" s="183" t="s">
        <v>84</v>
      </c>
      <c r="AY240" s="182" t="s">
        <v>151</v>
      </c>
      <c r="BK240" s="184">
        <f>SUM(BK241:BK325)</f>
        <v>0</v>
      </c>
    </row>
    <row r="241" spans="1:65" s="2" customFormat="1" ht="24.2" customHeight="1">
      <c r="A241" s="35"/>
      <c r="B241" s="36"/>
      <c r="C241" s="187" t="s">
        <v>290</v>
      </c>
      <c r="D241" s="187" t="s">
        <v>153</v>
      </c>
      <c r="E241" s="188" t="s">
        <v>291</v>
      </c>
      <c r="F241" s="189" t="s">
        <v>292</v>
      </c>
      <c r="G241" s="190" t="s">
        <v>165</v>
      </c>
      <c r="H241" s="191">
        <v>7.6</v>
      </c>
      <c r="I241" s="192"/>
      <c r="J241" s="193">
        <f>ROUND(I241*H241,2)</f>
        <v>0</v>
      </c>
      <c r="K241" s="189" t="s">
        <v>157</v>
      </c>
      <c r="L241" s="40"/>
      <c r="M241" s="194" t="s">
        <v>1</v>
      </c>
      <c r="N241" s="195" t="s">
        <v>42</v>
      </c>
      <c r="O241" s="72"/>
      <c r="P241" s="196">
        <f>O241*H241</f>
        <v>0</v>
      </c>
      <c r="Q241" s="196">
        <v>0</v>
      </c>
      <c r="R241" s="196">
        <f>Q241*H241</f>
        <v>0</v>
      </c>
      <c r="S241" s="196">
        <v>0</v>
      </c>
      <c r="T241" s="197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8" t="s">
        <v>158</v>
      </c>
      <c r="AT241" s="198" t="s">
        <v>153</v>
      </c>
      <c r="AU241" s="198" t="s">
        <v>159</v>
      </c>
      <c r="AY241" s="18" t="s">
        <v>151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8" t="s">
        <v>159</v>
      </c>
      <c r="BK241" s="199">
        <f>ROUND(I241*H241,2)</f>
        <v>0</v>
      </c>
      <c r="BL241" s="18" t="s">
        <v>158</v>
      </c>
      <c r="BM241" s="198" t="s">
        <v>293</v>
      </c>
    </row>
    <row r="242" spans="2:51" s="15" customFormat="1" ht="11.25">
      <c r="B242" s="223"/>
      <c r="C242" s="224"/>
      <c r="D242" s="202" t="s">
        <v>160</v>
      </c>
      <c r="E242" s="225" t="s">
        <v>1</v>
      </c>
      <c r="F242" s="226" t="s">
        <v>294</v>
      </c>
      <c r="G242" s="224"/>
      <c r="H242" s="225" t="s">
        <v>1</v>
      </c>
      <c r="I242" s="227"/>
      <c r="J242" s="224"/>
      <c r="K242" s="224"/>
      <c r="L242" s="228"/>
      <c r="M242" s="229"/>
      <c r="N242" s="230"/>
      <c r="O242" s="230"/>
      <c r="P242" s="230"/>
      <c r="Q242" s="230"/>
      <c r="R242" s="230"/>
      <c r="S242" s="230"/>
      <c r="T242" s="231"/>
      <c r="AT242" s="232" t="s">
        <v>160</v>
      </c>
      <c r="AU242" s="232" t="s">
        <v>159</v>
      </c>
      <c r="AV242" s="15" t="s">
        <v>84</v>
      </c>
      <c r="AW242" s="15" t="s">
        <v>34</v>
      </c>
      <c r="AX242" s="15" t="s">
        <v>76</v>
      </c>
      <c r="AY242" s="232" t="s">
        <v>151</v>
      </c>
    </row>
    <row r="243" spans="2:51" s="13" customFormat="1" ht="11.25">
      <c r="B243" s="200"/>
      <c r="C243" s="201"/>
      <c r="D243" s="202" t="s">
        <v>160</v>
      </c>
      <c r="E243" s="203" t="s">
        <v>1</v>
      </c>
      <c r="F243" s="204" t="s">
        <v>295</v>
      </c>
      <c r="G243" s="201"/>
      <c r="H243" s="205">
        <v>7.6</v>
      </c>
      <c r="I243" s="206"/>
      <c r="J243" s="201"/>
      <c r="K243" s="201"/>
      <c r="L243" s="207"/>
      <c r="M243" s="208"/>
      <c r="N243" s="209"/>
      <c r="O243" s="209"/>
      <c r="P243" s="209"/>
      <c r="Q243" s="209"/>
      <c r="R243" s="209"/>
      <c r="S243" s="209"/>
      <c r="T243" s="210"/>
      <c r="AT243" s="211" t="s">
        <v>160</v>
      </c>
      <c r="AU243" s="211" t="s">
        <v>159</v>
      </c>
      <c r="AV243" s="13" t="s">
        <v>159</v>
      </c>
      <c r="AW243" s="13" t="s">
        <v>34</v>
      </c>
      <c r="AX243" s="13" t="s">
        <v>76</v>
      </c>
      <c r="AY243" s="211" t="s">
        <v>151</v>
      </c>
    </row>
    <row r="244" spans="2:51" s="14" customFormat="1" ht="11.25">
      <c r="B244" s="212"/>
      <c r="C244" s="213"/>
      <c r="D244" s="202" t="s">
        <v>160</v>
      </c>
      <c r="E244" s="214" t="s">
        <v>1</v>
      </c>
      <c r="F244" s="215" t="s">
        <v>162</v>
      </c>
      <c r="G244" s="213"/>
      <c r="H244" s="216">
        <v>7.6</v>
      </c>
      <c r="I244" s="217"/>
      <c r="J244" s="213"/>
      <c r="K244" s="213"/>
      <c r="L244" s="218"/>
      <c r="M244" s="219"/>
      <c r="N244" s="220"/>
      <c r="O244" s="220"/>
      <c r="P244" s="220"/>
      <c r="Q244" s="220"/>
      <c r="R244" s="220"/>
      <c r="S244" s="220"/>
      <c r="T244" s="221"/>
      <c r="AT244" s="222" t="s">
        <v>160</v>
      </c>
      <c r="AU244" s="222" t="s">
        <v>159</v>
      </c>
      <c r="AV244" s="14" t="s">
        <v>158</v>
      </c>
      <c r="AW244" s="14" t="s">
        <v>34</v>
      </c>
      <c r="AX244" s="14" t="s">
        <v>84</v>
      </c>
      <c r="AY244" s="222" t="s">
        <v>151</v>
      </c>
    </row>
    <row r="245" spans="1:65" s="2" customFormat="1" ht="16.5" customHeight="1">
      <c r="A245" s="35"/>
      <c r="B245" s="36"/>
      <c r="C245" s="187" t="s">
        <v>217</v>
      </c>
      <c r="D245" s="187" t="s">
        <v>153</v>
      </c>
      <c r="E245" s="188" t="s">
        <v>296</v>
      </c>
      <c r="F245" s="189" t="s">
        <v>297</v>
      </c>
      <c r="G245" s="190" t="s">
        <v>156</v>
      </c>
      <c r="H245" s="191">
        <v>0.55</v>
      </c>
      <c r="I245" s="192"/>
      <c r="J245" s="193">
        <f>ROUND(I245*H245,2)</f>
        <v>0</v>
      </c>
      <c r="K245" s="189" t="s">
        <v>157</v>
      </c>
      <c r="L245" s="40"/>
      <c r="M245" s="194" t="s">
        <v>1</v>
      </c>
      <c r="N245" s="195" t="s">
        <v>42</v>
      </c>
      <c r="O245" s="72"/>
      <c r="P245" s="196">
        <f>O245*H245</f>
        <v>0</v>
      </c>
      <c r="Q245" s="196">
        <v>0</v>
      </c>
      <c r="R245" s="196">
        <f>Q245*H245</f>
        <v>0</v>
      </c>
      <c r="S245" s="196">
        <v>0</v>
      </c>
      <c r="T245" s="197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98" t="s">
        <v>158</v>
      </c>
      <c r="AT245" s="198" t="s">
        <v>153</v>
      </c>
      <c r="AU245" s="198" t="s">
        <v>159</v>
      </c>
      <c r="AY245" s="18" t="s">
        <v>151</v>
      </c>
      <c r="BE245" s="199">
        <f>IF(N245="základní",J245,0)</f>
        <v>0</v>
      </c>
      <c r="BF245" s="199">
        <f>IF(N245="snížená",J245,0)</f>
        <v>0</v>
      </c>
      <c r="BG245" s="199">
        <f>IF(N245="zákl. přenesená",J245,0)</f>
        <v>0</v>
      </c>
      <c r="BH245" s="199">
        <f>IF(N245="sníž. přenesená",J245,0)</f>
        <v>0</v>
      </c>
      <c r="BI245" s="199">
        <f>IF(N245="nulová",J245,0)</f>
        <v>0</v>
      </c>
      <c r="BJ245" s="18" t="s">
        <v>159</v>
      </c>
      <c r="BK245" s="199">
        <f>ROUND(I245*H245,2)</f>
        <v>0</v>
      </c>
      <c r="BL245" s="18" t="s">
        <v>158</v>
      </c>
      <c r="BM245" s="198" t="s">
        <v>298</v>
      </c>
    </row>
    <row r="246" spans="1:65" s="2" customFormat="1" ht="16.5" customHeight="1">
      <c r="A246" s="35"/>
      <c r="B246" s="36"/>
      <c r="C246" s="187" t="s">
        <v>299</v>
      </c>
      <c r="D246" s="187" t="s">
        <v>153</v>
      </c>
      <c r="E246" s="188" t="s">
        <v>300</v>
      </c>
      <c r="F246" s="189" t="s">
        <v>301</v>
      </c>
      <c r="G246" s="190" t="s">
        <v>156</v>
      </c>
      <c r="H246" s="191">
        <v>2.24</v>
      </c>
      <c r="I246" s="192"/>
      <c r="J246" s="193">
        <f>ROUND(I246*H246,2)</f>
        <v>0</v>
      </c>
      <c r="K246" s="189" t="s">
        <v>157</v>
      </c>
      <c r="L246" s="40"/>
      <c r="M246" s="194" t="s">
        <v>1</v>
      </c>
      <c r="N246" s="195" t="s">
        <v>42</v>
      </c>
      <c r="O246" s="72"/>
      <c r="P246" s="196">
        <f>O246*H246</f>
        <v>0</v>
      </c>
      <c r="Q246" s="196">
        <v>0</v>
      </c>
      <c r="R246" s="196">
        <f>Q246*H246</f>
        <v>0</v>
      </c>
      <c r="S246" s="196">
        <v>0</v>
      </c>
      <c r="T246" s="197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98" t="s">
        <v>158</v>
      </c>
      <c r="AT246" s="198" t="s">
        <v>153</v>
      </c>
      <c r="AU246" s="198" t="s">
        <v>159</v>
      </c>
      <c r="AY246" s="18" t="s">
        <v>151</v>
      </c>
      <c r="BE246" s="199">
        <f>IF(N246="základní",J246,0)</f>
        <v>0</v>
      </c>
      <c r="BF246" s="199">
        <f>IF(N246="snížená",J246,0)</f>
        <v>0</v>
      </c>
      <c r="BG246" s="199">
        <f>IF(N246="zákl. přenesená",J246,0)</f>
        <v>0</v>
      </c>
      <c r="BH246" s="199">
        <f>IF(N246="sníž. přenesená",J246,0)</f>
        <v>0</v>
      </c>
      <c r="BI246" s="199">
        <f>IF(N246="nulová",J246,0)</f>
        <v>0</v>
      </c>
      <c r="BJ246" s="18" t="s">
        <v>159</v>
      </c>
      <c r="BK246" s="199">
        <f>ROUND(I246*H246,2)</f>
        <v>0</v>
      </c>
      <c r="BL246" s="18" t="s">
        <v>158</v>
      </c>
      <c r="BM246" s="198" t="s">
        <v>302</v>
      </c>
    </row>
    <row r="247" spans="1:65" s="2" customFormat="1" ht="16.5" customHeight="1">
      <c r="A247" s="35"/>
      <c r="B247" s="36"/>
      <c r="C247" s="187" t="s">
        <v>229</v>
      </c>
      <c r="D247" s="187" t="s">
        <v>153</v>
      </c>
      <c r="E247" s="188" t="s">
        <v>303</v>
      </c>
      <c r="F247" s="189" t="s">
        <v>304</v>
      </c>
      <c r="G247" s="190" t="s">
        <v>156</v>
      </c>
      <c r="H247" s="191">
        <v>0.6</v>
      </c>
      <c r="I247" s="192"/>
      <c r="J247" s="193">
        <f>ROUND(I247*H247,2)</f>
        <v>0</v>
      </c>
      <c r="K247" s="189" t="s">
        <v>157</v>
      </c>
      <c r="L247" s="40"/>
      <c r="M247" s="194" t="s">
        <v>1</v>
      </c>
      <c r="N247" s="195" t="s">
        <v>42</v>
      </c>
      <c r="O247" s="72"/>
      <c r="P247" s="196">
        <f>O247*H247</f>
        <v>0</v>
      </c>
      <c r="Q247" s="196">
        <v>0</v>
      </c>
      <c r="R247" s="196">
        <f>Q247*H247</f>
        <v>0</v>
      </c>
      <c r="S247" s="196">
        <v>0</v>
      </c>
      <c r="T247" s="197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98" t="s">
        <v>158</v>
      </c>
      <c r="AT247" s="198" t="s">
        <v>153</v>
      </c>
      <c r="AU247" s="198" t="s">
        <v>159</v>
      </c>
      <c r="AY247" s="18" t="s">
        <v>151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8" t="s">
        <v>159</v>
      </c>
      <c r="BK247" s="199">
        <f>ROUND(I247*H247,2)</f>
        <v>0</v>
      </c>
      <c r="BL247" s="18" t="s">
        <v>158</v>
      </c>
      <c r="BM247" s="198" t="s">
        <v>305</v>
      </c>
    </row>
    <row r="248" spans="2:51" s="13" customFormat="1" ht="11.25">
      <c r="B248" s="200"/>
      <c r="C248" s="201"/>
      <c r="D248" s="202" t="s">
        <v>160</v>
      </c>
      <c r="E248" s="203" t="s">
        <v>1</v>
      </c>
      <c r="F248" s="204" t="s">
        <v>306</v>
      </c>
      <c r="G248" s="201"/>
      <c r="H248" s="205">
        <v>0.6</v>
      </c>
      <c r="I248" s="206"/>
      <c r="J248" s="201"/>
      <c r="K248" s="201"/>
      <c r="L248" s="207"/>
      <c r="M248" s="208"/>
      <c r="N248" s="209"/>
      <c r="O248" s="209"/>
      <c r="P248" s="209"/>
      <c r="Q248" s="209"/>
      <c r="R248" s="209"/>
      <c r="S248" s="209"/>
      <c r="T248" s="210"/>
      <c r="AT248" s="211" t="s">
        <v>160</v>
      </c>
      <c r="AU248" s="211" t="s">
        <v>159</v>
      </c>
      <c r="AV248" s="13" t="s">
        <v>159</v>
      </c>
      <c r="AW248" s="13" t="s">
        <v>34</v>
      </c>
      <c r="AX248" s="13" t="s">
        <v>76</v>
      </c>
      <c r="AY248" s="211" t="s">
        <v>151</v>
      </c>
    </row>
    <row r="249" spans="2:51" s="14" customFormat="1" ht="11.25">
      <c r="B249" s="212"/>
      <c r="C249" s="213"/>
      <c r="D249" s="202" t="s">
        <v>160</v>
      </c>
      <c r="E249" s="214" t="s">
        <v>1</v>
      </c>
      <c r="F249" s="215" t="s">
        <v>162</v>
      </c>
      <c r="G249" s="213"/>
      <c r="H249" s="216">
        <v>0.6</v>
      </c>
      <c r="I249" s="217"/>
      <c r="J249" s="213"/>
      <c r="K249" s="213"/>
      <c r="L249" s="218"/>
      <c r="M249" s="219"/>
      <c r="N249" s="220"/>
      <c r="O249" s="220"/>
      <c r="P249" s="220"/>
      <c r="Q249" s="220"/>
      <c r="R249" s="220"/>
      <c r="S249" s="220"/>
      <c r="T249" s="221"/>
      <c r="AT249" s="222" t="s">
        <v>160</v>
      </c>
      <c r="AU249" s="222" t="s">
        <v>159</v>
      </c>
      <c r="AV249" s="14" t="s">
        <v>158</v>
      </c>
      <c r="AW249" s="14" t="s">
        <v>34</v>
      </c>
      <c r="AX249" s="14" t="s">
        <v>84</v>
      </c>
      <c r="AY249" s="222" t="s">
        <v>151</v>
      </c>
    </row>
    <row r="250" spans="1:65" s="2" customFormat="1" ht="24.2" customHeight="1">
      <c r="A250" s="35"/>
      <c r="B250" s="36"/>
      <c r="C250" s="187" t="s">
        <v>307</v>
      </c>
      <c r="D250" s="187" t="s">
        <v>153</v>
      </c>
      <c r="E250" s="188" t="s">
        <v>308</v>
      </c>
      <c r="F250" s="189" t="s">
        <v>309</v>
      </c>
      <c r="G250" s="190" t="s">
        <v>165</v>
      </c>
      <c r="H250" s="191">
        <v>11</v>
      </c>
      <c r="I250" s="192"/>
      <c r="J250" s="193">
        <f>ROUND(I250*H250,2)</f>
        <v>0</v>
      </c>
      <c r="K250" s="189" t="s">
        <v>157</v>
      </c>
      <c r="L250" s="40"/>
      <c r="M250" s="194" t="s">
        <v>1</v>
      </c>
      <c r="N250" s="195" t="s">
        <v>42</v>
      </c>
      <c r="O250" s="72"/>
      <c r="P250" s="196">
        <f>O250*H250</f>
        <v>0</v>
      </c>
      <c r="Q250" s="196">
        <v>0</v>
      </c>
      <c r="R250" s="196">
        <f>Q250*H250</f>
        <v>0</v>
      </c>
      <c r="S250" s="196">
        <v>0</v>
      </c>
      <c r="T250" s="197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98" t="s">
        <v>158</v>
      </c>
      <c r="AT250" s="198" t="s">
        <v>153</v>
      </c>
      <c r="AU250" s="198" t="s">
        <v>159</v>
      </c>
      <c r="AY250" s="18" t="s">
        <v>151</v>
      </c>
      <c r="BE250" s="199">
        <f>IF(N250="základní",J250,0)</f>
        <v>0</v>
      </c>
      <c r="BF250" s="199">
        <f>IF(N250="snížená",J250,0)</f>
        <v>0</v>
      </c>
      <c r="BG250" s="199">
        <f>IF(N250="zákl. přenesená",J250,0)</f>
        <v>0</v>
      </c>
      <c r="BH250" s="199">
        <f>IF(N250="sníž. přenesená",J250,0)</f>
        <v>0</v>
      </c>
      <c r="BI250" s="199">
        <f>IF(N250="nulová",J250,0)</f>
        <v>0</v>
      </c>
      <c r="BJ250" s="18" t="s">
        <v>159</v>
      </c>
      <c r="BK250" s="199">
        <f>ROUND(I250*H250,2)</f>
        <v>0</v>
      </c>
      <c r="BL250" s="18" t="s">
        <v>158</v>
      </c>
      <c r="BM250" s="198" t="s">
        <v>310</v>
      </c>
    </row>
    <row r="251" spans="1:65" s="2" customFormat="1" ht="24.2" customHeight="1">
      <c r="A251" s="35"/>
      <c r="B251" s="36"/>
      <c r="C251" s="187" t="s">
        <v>232</v>
      </c>
      <c r="D251" s="187" t="s">
        <v>153</v>
      </c>
      <c r="E251" s="188" t="s">
        <v>311</v>
      </c>
      <c r="F251" s="189" t="s">
        <v>312</v>
      </c>
      <c r="G251" s="190" t="s">
        <v>165</v>
      </c>
      <c r="H251" s="191">
        <v>44.8</v>
      </c>
      <c r="I251" s="192"/>
      <c r="J251" s="193">
        <f>ROUND(I251*H251,2)</f>
        <v>0</v>
      </c>
      <c r="K251" s="189" t="s">
        <v>157</v>
      </c>
      <c r="L251" s="40"/>
      <c r="M251" s="194" t="s">
        <v>1</v>
      </c>
      <c r="N251" s="195" t="s">
        <v>42</v>
      </c>
      <c r="O251" s="72"/>
      <c r="P251" s="196">
        <f>O251*H251</f>
        <v>0</v>
      </c>
      <c r="Q251" s="196">
        <v>0</v>
      </c>
      <c r="R251" s="196">
        <f>Q251*H251</f>
        <v>0</v>
      </c>
      <c r="S251" s="196">
        <v>0</v>
      </c>
      <c r="T251" s="19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8" t="s">
        <v>158</v>
      </c>
      <c r="AT251" s="198" t="s">
        <v>153</v>
      </c>
      <c r="AU251" s="198" t="s">
        <v>159</v>
      </c>
      <c r="AY251" s="18" t="s">
        <v>151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8" t="s">
        <v>159</v>
      </c>
      <c r="BK251" s="199">
        <f>ROUND(I251*H251,2)</f>
        <v>0</v>
      </c>
      <c r="BL251" s="18" t="s">
        <v>158</v>
      </c>
      <c r="BM251" s="198" t="s">
        <v>313</v>
      </c>
    </row>
    <row r="252" spans="1:65" s="2" customFormat="1" ht="21.75" customHeight="1">
      <c r="A252" s="35"/>
      <c r="B252" s="36"/>
      <c r="C252" s="187" t="s">
        <v>314</v>
      </c>
      <c r="D252" s="187" t="s">
        <v>153</v>
      </c>
      <c r="E252" s="188" t="s">
        <v>315</v>
      </c>
      <c r="F252" s="189" t="s">
        <v>316</v>
      </c>
      <c r="G252" s="190" t="s">
        <v>156</v>
      </c>
      <c r="H252" s="191">
        <v>0.88</v>
      </c>
      <c r="I252" s="192"/>
      <c r="J252" s="193">
        <f>ROUND(I252*H252,2)</f>
        <v>0</v>
      </c>
      <c r="K252" s="189" t="s">
        <v>157</v>
      </c>
      <c r="L252" s="40"/>
      <c r="M252" s="194" t="s">
        <v>1</v>
      </c>
      <c r="N252" s="195" t="s">
        <v>42</v>
      </c>
      <c r="O252" s="72"/>
      <c r="P252" s="196">
        <f>O252*H252</f>
        <v>0</v>
      </c>
      <c r="Q252" s="196">
        <v>0</v>
      </c>
      <c r="R252" s="196">
        <f>Q252*H252</f>
        <v>0</v>
      </c>
      <c r="S252" s="196">
        <v>0</v>
      </c>
      <c r="T252" s="197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8" t="s">
        <v>158</v>
      </c>
      <c r="AT252" s="198" t="s">
        <v>153</v>
      </c>
      <c r="AU252" s="198" t="s">
        <v>159</v>
      </c>
      <c r="AY252" s="18" t="s">
        <v>151</v>
      </c>
      <c r="BE252" s="199">
        <f>IF(N252="základní",J252,0)</f>
        <v>0</v>
      </c>
      <c r="BF252" s="199">
        <f>IF(N252="snížená",J252,0)</f>
        <v>0</v>
      </c>
      <c r="BG252" s="199">
        <f>IF(N252="zákl. přenesená",J252,0)</f>
        <v>0</v>
      </c>
      <c r="BH252" s="199">
        <f>IF(N252="sníž. přenesená",J252,0)</f>
        <v>0</v>
      </c>
      <c r="BI252" s="199">
        <f>IF(N252="nulová",J252,0)</f>
        <v>0</v>
      </c>
      <c r="BJ252" s="18" t="s">
        <v>159</v>
      </c>
      <c r="BK252" s="199">
        <f>ROUND(I252*H252,2)</f>
        <v>0</v>
      </c>
      <c r="BL252" s="18" t="s">
        <v>158</v>
      </c>
      <c r="BM252" s="198" t="s">
        <v>317</v>
      </c>
    </row>
    <row r="253" spans="1:65" s="2" customFormat="1" ht="21.75" customHeight="1">
      <c r="A253" s="35"/>
      <c r="B253" s="36"/>
      <c r="C253" s="187" t="s">
        <v>235</v>
      </c>
      <c r="D253" s="187" t="s">
        <v>153</v>
      </c>
      <c r="E253" s="188" t="s">
        <v>318</v>
      </c>
      <c r="F253" s="189" t="s">
        <v>319</v>
      </c>
      <c r="G253" s="190" t="s">
        <v>156</v>
      </c>
      <c r="H253" s="191">
        <v>4.154</v>
      </c>
      <c r="I253" s="192"/>
      <c r="J253" s="193">
        <f>ROUND(I253*H253,2)</f>
        <v>0</v>
      </c>
      <c r="K253" s="189" t="s">
        <v>157</v>
      </c>
      <c r="L253" s="40"/>
      <c r="M253" s="194" t="s">
        <v>1</v>
      </c>
      <c r="N253" s="195" t="s">
        <v>42</v>
      </c>
      <c r="O253" s="72"/>
      <c r="P253" s="196">
        <f>O253*H253</f>
        <v>0</v>
      </c>
      <c r="Q253" s="196">
        <v>0</v>
      </c>
      <c r="R253" s="196">
        <f>Q253*H253</f>
        <v>0</v>
      </c>
      <c r="S253" s="196">
        <v>0</v>
      </c>
      <c r="T253" s="19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98" t="s">
        <v>158</v>
      </c>
      <c r="AT253" s="198" t="s">
        <v>153</v>
      </c>
      <c r="AU253" s="198" t="s">
        <v>159</v>
      </c>
      <c r="AY253" s="18" t="s">
        <v>151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8" t="s">
        <v>159</v>
      </c>
      <c r="BK253" s="199">
        <f>ROUND(I253*H253,2)</f>
        <v>0</v>
      </c>
      <c r="BL253" s="18" t="s">
        <v>158</v>
      </c>
      <c r="BM253" s="198" t="s">
        <v>320</v>
      </c>
    </row>
    <row r="254" spans="1:65" s="2" customFormat="1" ht="24.2" customHeight="1">
      <c r="A254" s="35"/>
      <c r="B254" s="36"/>
      <c r="C254" s="187" t="s">
        <v>321</v>
      </c>
      <c r="D254" s="187" t="s">
        <v>153</v>
      </c>
      <c r="E254" s="188" t="s">
        <v>322</v>
      </c>
      <c r="F254" s="189" t="s">
        <v>323</v>
      </c>
      <c r="G254" s="190" t="s">
        <v>174</v>
      </c>
      <c r="H254" s="191">
        <v>8</v>
      </c>
      <c r="I254" s="192"/>
      <c r="J254" s="193">
        <f>ROUND(I254*H254,2)</f>
        <v>0</v>
      </c>
      <c r="K254" s="189" t="s">
        <v>157</v>
      </c>
      <c r="L254" s="40"/>
      <c r="M254" s="194" t="s">
        <v>1</v>
      </c>
      <c r="N254" s="195" t="s">
        <v>42</v>
      </c>
      <c r="O254" s="72"/>
      <c r="P254" s="196">
        <f>O254*H254</f>
        <v>0</v>
      </c>
      <c r="Q254" s="196">
        <v>0</v>
      </c>
      <c r="R254" s="196">
        <f>Q254*H254</f>
        <v>0</v>
      </c>
      <c r="S254" s="196">
        <v>0</v>
      </c>
      <c r="T254" s="197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98" t="s">
        <v>158</v>
      </c>
      <c r="AT254" s="198" t="s">
        <v>153</v>
      </c>
      <c r="AU254" s="198" t="s">
        <v>159</v>
      </c>
      <c r="AY254" s="18" t="s">
        <v>151</v>
      </c>
      <c r="BE254" s="199">
        <f>IF(N254="základní",J254,0)</f>
        <v>0</v>
      </c>
      <c r="BF254" s="199">
        <f>IF(N254="snížená",J254,0)</f>
        <v>0</v>
      </c>
      <c r="BG254" s="199">
        <f>IF(N254="zákl. přenesená",J254,0)</f>
        <v>0</v>
      </c>
      <c r="BH254" s="199">
        <f>IF(N254="sníž. přenesená",J254,0)</f>
        <v>0</v>
      </c>
      <c r="BI254" s="199">
        <f>IF(N254="nulová",J254,0)</f>
        <v>0</v>
      </c>
      <c r="BJ254" s="18" t="s">
        <v>159</v>
      </c>
      <c r="BK254" s="199">
        <f>ROUND(I254*H254,2)</f>
        <v>0</v>
      </c>
      <c r="BL254" s="18" t="s">
        <v>158</v>
      </c>
      <c r="BM254" s="198" t="s">
        <v>324</v>
      </c>
    </row>
    <row r="255" spans="2:51" s="15" customFormat="1" ht="11.25">
      <c r="B255" s="223"/>
      <c r="C255" s="224"/>
      <c r="D255" s="202" t="s">
        <v>160</v>
      </c>
      <c r="E255" s="225" t="s">
        <v>1</v>
      </c>
      <c r="F255" s="226" t="s">
        <v>244</v>
      </c>
      <c r="G255" s="224"/>
      <c r="H255" s="225" t="s">
        <v>1</v>
      </c>
      <c r="I255" s="227"/>
      <c r="J255" s="224"/>
      <c r="K255" s="224"/>
      <c r="L255" s="228"/>
      <c r="M255" s="229"/>
      <c r="N255" s="230"/>
      <c r="O255" s="230"/>
      <c r="P255" s="230"/>
      <c r="Q255" s="230"/>
      <c r="R255" s="230"/>
      <c r="S255" s="230"/>
      <c r="T255" s="231"/>
      <c r="AT255" s="232" t="s">
        <v>160</v>
      </c>
      <c r="AU255" s="232" t="s">
        <v>159</v>
      </c>
      <c r="AV255" s="15" t="s">
        <v>84</v>
      </c>
      <c r="AW255" s="15" t="s">
        <v>34</v>
      </c>
      <c r="AX255" s="15" t="s">
        <v>76</v>
      </c>
      <c r="AY255" s="232" t="s">
        <v>151</v>
      </c>
    </row>
    <row r="256" spans="2:51" s="13" customFormat="1" ht="11.25">
      <c r="B256" s="200"/>
      <c r="C256" s="201"/>
      <c r="D256" s="202" t="s">
        <v>160</v>
      </c>
      <c r="E256" s="203" t="s">
        <v>1</v>
      </c>
      <c r="F256" s="204" t="s">
        <v>325</v>
      </c>
      <c r="G256" s="201"/>
      <c r="H256" s="205">
        <v>1</v>
      </c>
      <c r="I256" s="206"/>
      <c r="J256" s="201"/>
      <c r="K256" s="201"/>
      <c r="L256" s="207"/>
      <c r="M256" s="208"/>
      <c r="N256" s="209"/>
      <c r="O256" s="209"/>
      <c r="P256" s="209"/>
      <c r="Q256" s="209"/>
      <c r="R256" s="209"/>
      <c r="S256" s="209"/>
      <c r="T256" s="210"/>
      <c r="AT256" s="211" t="s">
        <v>160</v>
      </c>
      <c r="AU256" s="211" t="s">
        <v>159</v>
      </c>
      <c r="AV256" s="13" t="s">
        <v>159</v>
      </c>
      <c r="AW256" s="13" t="s">
        <v>34</v>
      </c>
      <c r="AX256" s="13" t="s">
        <v>76</v>
      </c>
      <c r="AY256" s="211" t="s">
        <v>151</v>
      </c>
    </row>
    <row r="257" spans="2:51" s="13" customFormat="1" ht="11.25">
      <c r="B257" s="200"/>
      <c r="C257" s="201"/>
      <c r="D257" s="202" t="s">
        <v>160</v>
      </c>
      <c r="E257" s="203" t="s">
        <v>1</v>
      </c>
      <c r="F257" s="204" t="s">
        <v>326</v>
      </c>
      <c r="G257" s="201"/>
      <c r="H257" s="205">
        <v>2</v>
      </c>
      <c r="I257" s="206"/>
      <c r="J257" s="201"/>
      <c r="K257" s="201"/>
      <c r="L257" s="207"/>
      <c r="M257" s="208"/>
      <c r="N257" s="209"/>
      <c r="O257" s="209"/>
      <c r="P257" s="209"/>
      <c r="Q257" s="209"/>
      <c r="R257" s="209"/>
      <c r="S257" s="209"/>
      <c r="T257" s="210"/>
      <c r="AT257" s="211" t="s">
        <v>160</v>
      </c>
      <c r="AU257" s="211" t="s">
        <v>159</v>
      </c>
      <c r="AV257" s="13" t="s">
        <v>159</v>
      </c>
      <c r="AW257" s="13" t="s">
        <v>34</v>
      </c>
      <c r="AX257" s="13" t="s">
        <v>76</v>
      </c>
      <c r="AY257" s="211" t="s">
        <v>151</v>
      </c>
    </row>
    <row r="258" spans="2:51" s="13" customFormat="1" ht="11.25">
      <c r="B258" s="200"/>
      <c r="C258" s="201"/>
      <c r="D258" s="202" t="s">
        <v>160</v>
      </c>
      <c r="E258" s="203" t="s">
        <v>1</v>
      </c>
      <c r="F258" s="204" t="s">
        <v>327</v>
      </c>
      <c r="G258" s="201"/>
      <c r="H258" s="205">
        <v>4</v>
      </c>
      <c r="I258" s="206"/>
      <c r="J258" s="201"/>
      <c r="K258" s="201"/>
      <c r="L258" s="207"/>
      <c r="M258" s="208"/>
      <c r="N258" s="209"/>
      <c r="O258" s="209"/>
      <c r="P258" s="209"/>
      <c r="Q258" s="209"/>
      <c r="R258" s="209"/>
      <c r="S258" s="209"/>
      <c r="T258" s="210"/>
      <c r="AT258" s="211" t="s">
        <v>160</v>
      </c>
      <c r="AU258" s="211" t="s">
        <v>159</v>
      </c>
      <c r="AV258" s="13" t="s">
        <v>159</v>
      </c>
      <c r="AW258" s="13" t="s">
        <v>34</v>
      </c>
      <c r="AX258" s="13" t="s">
        <v>76</v>
      </c>
      <c r="AY258" s="211" t="s">
        <v>151</v>
      </c>
    </row>
    <row r="259" spans="2:51" s="13" customFormat="1" ht="11.25">
      <c r="B259" s="200"/>
      <c r="C259" s="201"/>
      <c r="D259" s="202" t="s">
        <v>160</v>
      </c>
      <c r="E259" s="203" t="s">
        <v>1</v>
      </c>
      <c r="F259" s="204" t="s">
        <v>328</v>
      </c>
      <c r="G259" s="201"/>
      <c r="H259" s="205">
        <v>1</v>
      </c>
      <c r="I259" s="206"/>
      <c r="J259" s="201"/>
      <c r="K259" s="201"/>
      <c r="L259" s="207"/>
      <c r="M259" s="208"/>
      <c r="N259" s="209"/>
      <c r="O259" s="209"/>
      <c r="P259" s="209"/>
      <c r="Q259" s="209"/>
      <c r="R259" s="209"/>
      <c r="S259" s="209"/>
      <c r="T259" s="210"/>
      <c r="AT259" s="211" t="s">
        <v>160</v>
      </c>
      <c r="AU259" s="211" t="s">
        <v>159</v>
      </c>
      <c r="AV259" s="13" t="s">
        <v>159</v>
      </c>
      <c r="AW259" s="13" t="s">
        <v>34</v>
      </c>
      <c r="AX259" s="13" t="s">
        <v>76</v>
      </c>
      <c r="AY259" s="211" t="s">
        <v>151</v>
      </c>
    </row>
    <row r="260" spans="2:51" s="14" customFormat="1" ht="11.25">
      <c r="B260" s="212"/>
      <c r="C260" s="213"/>
      <c r="D260" s="202" t="s">
        <v>160</v>
      </c>
      <c r="E260" s="214" t="s">
        <v>1</v>
      </c>
      <c r="F260" s="215" t="s">
        <v>162</v>
      </c>
      <c r="G260" s="213"/>
      <c r="H260" s="216">
        <v>8</v>
      </c>
      <c r="I260" s="217"/>
      <c r="J260" s="213"/>
      <c r="K260" s="213"/>
      <c r="L260" s="218"/>
      <c r="M260" s="219"/>
      <c r="N260" s="220"/>
      <c r="O260" s="220"/>
      <c r="P260" s="220"/>
      <c r="Q260" s="220"/>
      <c r="R260" s="220"/>
      <c r="S260" s="220"/>
      <c r="T260" s="221"/>
      <c r="AT260" s="222" t="s">
        <v>160</v>
      </c>
      <c r="AU260" s="222" t="s">
        <v>159</v>
      </c>
      <c r="AV260" s="14" t="s">
        <v>158</v>
      </c>
      <c r="AW260" s="14" t="s">
        <v>34</v>
      </c>
      <c r="AX260" s="14" t="s">
        <v>84</v>
      </c>
      <c r="AY260" s="222" t="s">
        <v>151</v>
      </c>
    </row>
    <row r="261" spans="1:65" s="2" customFormat="1" ht="24.2" customHeight="1">
      <c r="A261" s="35"/>
      <c r="B261" s="36"/>
      <c r="C261" s="187" t="s">
        <v>239</v>
      </c>
      <c r="D261" s="187" t="s">
        <v>153</v>
      </c>
      <c r="E261" s="188" t="s">
        <v>329</v>
      </c>
      <c r="F261" s="189" t="s">
        <v>330</v>
      </c>
      <c r="G261" s="190" t="s">
        <v>174</v>
      </c>
      <c r="H261" s="191">
        <v>10</v>
      </c>
      <c r="I261" s="192"/>
      <c r="J261" s="193">
        <f>ROUND(I261*H261,2)</f>
        <v>0</v>
      </c>
      <c r="K261" s="189" t="s">
        <v>157</v>
      </c>
      <c r="L261" s="40"/>
      <c r="M261" s="194" t="s">
        <v>1</v>
      </c>
      <c r="N261" s="195" t="s">
        <v>42</v>
      </c>
      <c r="O261" s="72"/>
      <c r="P261" s="196">
        <f>O261*H261</f>
        <v>0</v>
      </c>
      <c r="Q261" s="196">
        <v>0</v>
      </c>
      <c r="R261" s="196">
        <f>Q261*H261</f>
        <v>0</v>
      </c>
      <c r="S261" s="196">
        <v>0</v>
      </c>
      <c r="T261" s="197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98" t="s">
        <v>158</v>
      </c>
      <c r="AT261" s="198" t="s">
        <v>153</v>
      </c>
      <c r="AU261" s="198" t="s">
        <v>159</v>
      </c>
      <c r="AY261" s="18" t="s">
        <v>151</v>
      </c>
      <c r="BE261" s="199">
        <f>IF(N261="základní",J261,0)</f>
        <v>0</v>
      </c>
      <c r="BF261" s="199">
        <f>IF(N261="snížená",J261,0)</f>
        <v>0</v>
      </c>
      <c r="BG261" s="199">
        <f>IF(N261="zákl. přenesená",J261,0)</f>
        <v>0</v>
      </c>
      <c r="BH261" s="199">
        <f>IF(N261="sníž. přenesená",J261,0)</f>
        <v>0</v>
      </c>
      <c r="BI261" s="199">
        <f>IF(N261="nulová",J261,0)</f>
        <v>0</v>
      </c>
      <c r="BJ261" s="18" t="s">
        <v>159</v>
      </c>
      <c r="BK261" s="199">
        <f>ROUND(I261*H261,2)</f>
        <v>0</v>
      </c>
      <c r="BL261" s="18" t="s">
        <v>158</v>
      </c>
      <c r="BM261" s="198" t="s">
        <v>331</v>
      </c>
    </row>
    <row r="262" spans="2:51" s="15" customFormat="1" ht="11.25">
      <c r="B262" s="223"/>
      <c r="C262" s="224"/>
      <c r="D262" s="202" t="s">
        <v>160</v>
      </c>
      <c r="E262" s="225" t="s">
        <v>1</v>
      </c>
      <c r="F262" s="226" t="s">
        <v>244</v>
      </c>
      <c r="G262" s="224"/>
      <c r="H262" s="225" t="s">
        <v>1</v>
      </c>
      <c r="I262" s="227"/>
      <c r="J262" s="224"/>
      <c r="K262" s="224"/>
      <c r="L262" s="228"/>
      <c r="M262" s="229"/>
      <c r="N262" s="230"/>
      <c r="O262" s="230"/>
      <c r="P262" s="230"/>
      <c r="Q262" s="230"/>
      <c r="R262" s="230"/>
      <c r="S262" s="230"/>
      <c r="T262" s="231"/>
      <c r="AT262" s="232" t="s">
        <v>160</v>
      </c>
      <c r="AU262" s="232" t="s">
        <v>159</v>
      </c>
      <c r="AV262" s="15" t="s">
        <v>84</v>
      </c>
      <c r="AW262" s="15" t="s">
        <v>34</v>
      </c>
      <c r="AX262" s="15" t="s">
        <v>76</v>
      </c>
      <c r="AY262" s="232" t="s">
        <v>151</v>
      </c>
    </row>
    <row r="263" spans="2:51" s="13" customFormat="1" ht="11.25">
      <c r="B263" s="200"/>
      <c r="C263" s="201"/>
      <c r="D263" s="202" t="s">
        <v>160</v>
      </c>
      <c r="E263" s="203" t="s">
        <v>1</v>
      </c>
      <c r="F263" s="204" t="s">
        <v>325</v>
      </c>
      <c r="G263" s="201"/>
      <c r="H263" s="205">
        <v>1</v>
      </c>
      <c r="I263" s="206"/>
      <c r="J263" s="201"/>
      <c r="K263" s="201"/>
      <c r="L263" s="207"/>
      <c r="M263" s="208"/>
      <c r="N263" s="209"/>
      <c r="O263" s="209"/>
      <c r="P263" s="209"/>
      <c r="Q263" s="209"/>
      <c r="R263" s="209"/>
      <c r="S263" s="209"/>
      <c r="T263" s="210"/>
      <c r="AT263" s="211" t="s">
        <v>160</v>
      </c>
      <c r="AU263" s="211" t="s">
        <v>159</v>
      </c>
      <c r="AV263" s="13" t="s">
        <v>159</v>
      </c>
      <c r="AW263" s="13" t="s">
        <v>34</v>
      </c>
      <c r="AX263" s="13" t="s">
        <v>76</v>
      </c>
      <c r="AY263" s="211" t="s">
        <v>151</v>
      </c>
    </row>
    <row r="264" spans="2:51" s="13" customFormat="1" ht="11.25">
      <c r="B264" s="200"/>
      <c r="C264" s="201"/>
      <c r="D264" s="202" t="s">
        <v>160</v>
      </c>
      <c r="E264" s="203" t="s">
        <v>1</v>
      </c>
      <c r="F264" s="204" t="s">
        <v>326</v>
      </c>
      <c r="G264" s="201"/>
      <c r="H264" s="205">
        <v>2</v>
      </c>
      <c r="I264" s="206"/>
      <c r="J264" s="201"/>
      <c r="K264" s="201"/>
      <c r="L264" s="207"/>
      <c r="M264" s="208"/>
      <c r="N264" s="209"/>
      <c r="O264" s="209"/>
      <c r="P264" s="209"/>
      <c r="Q264" s="209"/>
      <c r="R264" s="209"/>
      <c r="S264" s="209"/>
      <c r="T264" s="210"/>
      <c r="AT264" s="211" t="s">
        <v>160</v>
      </c>
      <c r="AU264" s="211" t="s">
        <v>159</v>
      </c>
      <c r="AV264" s="13" t="s">
        <v>159</v>
      </c>
      <c r="AW264" s="13" t="s">
        <v>34</v>
      </c>
      <c r="AX264" s="13" t="s">
        <v>76</v>
      </c>
      <c r="AY264" s="211" t="s">
        <v>151</v>
      </c>
    </row>
    <row r="265" spans="2:51" s="13" customFormat="1" ht="11.25">
      <c r="B265" s="200"/>
      <c r="C265" s="201"/>
      <c r="D265" s="202" t="s">
        <v>160</v>
      </c>
      <c r="E265" s="203" t="s">
        <v>1</v>
      </c>
      <c r="F265" s="204" t="s">
        <v>332</v>
      </c>
      <c r="G265" s="201"/>
      <c r="H265" s="205">
        <v>2</v>
      </c>
      <c r="I265" s="206"/>
      <c r="J265" s="201"/>
      <c r="K265" s="201"/>
      <c r="L265" s="207"/>
      <c r="M265" s="208"/>
      <c r="N265" s="209"/>
      <c r="O265" s="209"/>
      <c r="P265" s="209"/>
      <c r="Q265" s="209"/>
      <c r="R265" s="209"/>
      <c r="S265" s="209"/>
      <c r="T265" s="210"/>
      <c r="AT265" s="211" t="s">
        <v>160</v>
      </c>
      <c r="AU265" s="211" t="s">
        <v>159</v>
      </c>
      <c r="AV265" s="13" t="s">
        <v>159</v>
      </c>
      <c r="AW265" s="13" t="s">
        <v>34</v>
      </c>
      <c r="AX265" s="13" t="s">
        <v>76</v>
      </c>
      <c r="AY265" s="211" t="s">
        <v>151</v>
      </c>
    </row>
    <row r="266" spans="2:51" s="13" customFormat="1" ht="11.25">
      <c r="B266" s="200"/>
      <c r="C266" s="201"/>
      <c r="D266" s="202" t="s">
        <v>160</v>
      </c>
      <c r="E266" s="203" t="s">
        <v>1</v>
      </c>
      <c r="F266" s="204" t="s">
        <v>333</v>
      </c>
      <c r="G266" s="201"/>
      <c r="H266" s="205">
        <v>3</v>
      </c>
      <c r="I266" s="206"/>
      <c r="J266" s="201"/>
      <c r="K266" s="201"/>
      <c r="L266" s="207"/>
      <c r="M266" s="208"/>
      <c r="N266" s="209"/>
      <c r="O266" s="209"/>
      <c r="P266" s="209"/>
      <c r="Q266" s="209"/>
      <c r="R266" s="209"/>
      <c r="S266" s="209"/>
      <c r="T266" s="210"/>
      <c r="AT266" s="211" t="s">
        <v>160</v>
      </c>
      <c r="AU266" s="211" t="s">
        <v>159</v>
      </c>
      <c r="AV266" s="13" t="s">
        <v>159</v>
      </c>
      <c r="AW266" s="13" t="s">
        <v>34</v>
      </c>
      <c r="AX266" s="13" t="s">
        <v>76</v>
      </c>
      <c r="AY266" s="211" t="s">
        <v>151</v>
      </c>
    </row>
    <row r="267" spans="2:51" s="13" customFormat="1" ht="11.25">
      <c r="B267" s="200"/>
      <c r="C267" s="201"/>
      <c r="D267" s="202" t="s">
        <v>160</v>
      </c>
      <c r="E267" s="203" t="s">
        <v>1</v>
      </c>
      <c r="F267" s="204" t="s">
        <v>334</v>
      </c>
      <c r="G267" s="201"/>
      <c r="H267" s="205">
        <v>2</v>
      </c>
      <c r="I267" s="206"/>
      <c r="J267" s="201"/>
      <c r="K267" s="201"/>
      <c r="L267" s="207"/>
      <c r="M267" s="208"/>
      <c r="N267" s="209"/>
      <c r="O267" s="209"/>
      <c r="P267" s="209"/>
      <c r="Q267" s="209"/>
      <c r="R267" s="209"/>
      <c r="S267" s="209"/>
      <c r="T267" s="210"/>
      <c r="AT267" s="211" t="s">
        <v>160</v>
      </c>
      <c r="AU267" s="211" t="s">
        <v>159</v>
      </c>
      <c r="AV267" s="13" t="s">
        <v>159</v>
      </c>
      <c r="AW267" s="13" t="s">
        <v>34</v>
      </c>
      <c r="AX267" s="13" t="s">
        <v>76</v>
      </c>
      <c r="AY267" s="211" t="s">
        <v>151</v>
      </c>
    </row>
    <row r="268" spans="2:51" s="14" customFormat="1" ht="11.25">
      <c r="B268" s="212"/>
      <c r="C268" s="213"/>
      <c r="D268" s="202" t="s">
        <v>160</v>
      </c>
      <c r="E268" s="214" t="s">
        <v>1</v>
      </c>
      <c r="F268" s="215" t="s">
        <v>162</v>
      </c>
      <c r="G268" s="213"/>
      <c r="H268" s="216">
        <v>10</v>
      </c>
      <c r="I268" s="217"/>
      <c r="J268" s="213"/>
      <c r="K268" s="213"/>
      <c r="L268" s="218"/>
      <c r="M268" s="219"/>
      <c r="N268" s="220"/>
      <c r="O268" s="220"/>
      <c r="P268" s="220"/>
      <c r="Q268" s="220"/>
      <c r="R268" s="220"/>
      <c r="S268" s="220"/>
      <c r="T268" s="221"/>
      <c r="AT268" s="222" t="s">
        <v>160</v>
      </c>
      <c r="AU268" s="222" t="s">
        <v>159</v>
      </c>
      <c r="AV268" s="14" t="s">
        <v>158</v>
      </c>
      <c r="AW268" s="14" t="s">
        <v>34</v>
      </c>
      <c r="AX268" s="14" t="s">
        <v>84</v>
      </c>
      <c r="AY268" s="222" t="s">
        <v>151</v>
      </c>
    </row>
    <row r="269" spans="1:65" s="2" customFormat="1" ht="24.2" customHeight="1">
      <c r="A269" s="35"/>
      <c r="B269" s="36"/>
      <c r="C269" s="187" t="s">
        <v>335</v>
      </c>
      <c r="D269" s="187" t="s">
        <v>153</v>
      </c>
      <c r="E269" s="188" t="s">
        <v>336</v>
      </c>
      <c r="F269" s="189" t="s">
        <v>337</v>
      </c>
      <c r="G269" s="190" t="s">
        <v>174</v>
      </c>
      <c r="H269" s="191">
        <v>10</v>
      </c>
      <c r="I269" s="192"/>
      <c r="J269" s="193">
        <f>ROUND(I269*H269,2)</f>
        <v>0</v>
      </c>
      <c r="K269" s="189" t="s">
        <v>157</v>
      </c>
      <c r="L269" s="40"/>
      <c r="M269" s="194" t="s">
        <v>1</v>
      </c>
      <c r="N269" s="195" t="s">
        <v>42</v>
      </c>
      <c r="O269" s="72"/>
      <c r="P269" s="196">
        <f>O269*H269</f>
        <v>0</v>
      </c>
      <c r="Q269" s="196">
        <v>0</v>
      </c>
      <c r="R269" s="196">
        <f>Q269*H269</f>
        <v>0</v>
      </c>
      <c r="S269" s="196">
        <v>0</v>
      </c>
      <c r="T269" s="197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98" t="s">
        <v>158</v>
      </c>
      <c r="AT269" s="198" t="s">
        <v>153</v>
      </c>
      <c r="AU269" s="198" t="s">
        <v>159</v>
      </c>
      <c r="AY269" s="18" t="s">
        <v>151</v>
      </c>
      <c r="BE269" s="199">
        <f>IF(N269="základní",J269,0)</f>
        <v>0</v>
      </c>
      <c r="BF269" s="199">
        <f>IF(N269="snížená",J269,0)</f>
        <v>0</v>
      </c>
      <c r="BG269" s="199">
        <f>IF(N269="zákl. přenesená",J269,0)</f>
        <v>0</v>
      </c>
      <c r="BH269" s="199">
        <f>IF(N269="sníž. přenesená",J269,0)</f>
        <v>0</v>
      </c>
      <c r="BI269" s="199">
        <f>IF(N269="nulová",J269,0)</f>
        <v>0</v>
      </c>
      <c r="BJ269" s="18" t="s">
        <v>159</v>
      </c>
      <c r="BK269" s="199">
        <f>ROUND(I269*H269,2)</f>
        <v>0</v>
      </c>
      <c r="BL269" s="18" t="s">
        <v>158</v>
      </c>
      <c r="BM269" s="198" t="s">
        <v>338</v>
      </c>
    </row>
    <row r="270" spans="2:51" s="15" customFormat="1" ht="11.25">
      <c r="B270" s="223"/>
      <c r="C270" s="224"/>
      <c r="D270" s="202" t="s">
        <v>160</v>
      </c>
      <c r="E270" s="225" t="s">
        <v>1</v>
      </c>
      <c r="F270" s="226" t="s">
        <v>339</v>
      </c>
      <c r="G270" s="224"/>
      <c r="H270" s="225" t="s">
        <v>1</v>
      </c>
      <c r="I270" s="227"/>
      <c r="J270" s="224"/>
      <c r="K270" s="224"/>
      <c r="L270" s="228"/>
      <c r="M270" s="229"/>
      <c r="N270" s="230"/>
      <c r="O270" s="230"/>
      <c r="P270" s="230"/>
      <c r="Q270" s="230"/>
      <c r="R270" s="230"/>
      <c r="S270" s="230"/>
      <c r="T270" s="231"/>
      <c r="AT270" s="232" t="s">
        <v>160</v>
      </c>
      <c r="AU270" s="232" t="s">
        <v>159</v>
      </c>
      <c r="AV270" s="15" t="s">
        <v>84</v>
      </c>
      <c r="AW270" s="15" t="s">
        <v>34</v>
      </c>
      <c r="AX270" s="15" t="s">
        <v>76</v>
      </c>
      <c r="AY270" s="232" t="s">
        <v>151</v>
      </c>
    </row>
    <row r="271" spans="2:51" s="13" customFormat="1" ht="11.25">
      <c r="B271" s="200"/>
      <c r="C271" s="201"/>
      <c r="D271" s="202" t="s">
        <v>160</v>
      </c>
      <c r="E271" s="203" t="s">
        <v>1</v>
      </c>
      <c r="F271" s="204" t="s">
        <v>340</v>
      </c>
      <c r="G271" s="201"/>
      <c r="H271" s="205">
        <v>2</v>
      </c>
      <c r="I271" s="206"/>
      <c r="J271" s="201"/>
      <c r="K271" s="201"/>
      <c r="L271" s="207"/>
      <c r="M271" s="208"/>
      <c r="N271" s="209"/>
      <c r="O271" s="209"/>
      <c r="P271" s="209"/>
      <c r="Q271" s="209"/>
      <c r="R271" s="209"/>
      <c r="S271" s="209"/>
      <c r="T271" s="210"/>
      <c r="AT271" s="211" t="s">
        <v>160</v>
      </c>
      <c r="AU271" s="211" t="s">
        <v>159</v>
      </c>
      <c r="AV271" s="13" t="s">
        <v>159</v>
      </c>
      <c r="AW271" s="13" t="s">
        <v>34</v>
      </c>
      <c r="AX271" s="13" t="s">
        <v>76</v>
      </c>
      <c r="AY271" s="211" t="s">
        <v>151</v>
      </c>
    </row>
    <row r="272" spans="2:51" s="13" customFormat="1" ht="11.25">
      <c r="B272" s="200"/>
      <c r="C272" s="201"/>
      <c r="D272" s="202" t="s">
        <v>160</v>
      </c>
      <c r="E272" s="203" t="s">
        <v>1</v>
      </c>
      <c r="F272" s="204" t="s">
        <v>341</v>
      </c>
      <c r="G272" s="201"/>
      <c r="H272" s="205">
        <v>2</v>
      </c>
      <c r="I272" s="206"/>
      <c r="J272" s="201"/>
      <c r="K272" s="201"/>
      <c r="L272" s="207"/>
      <c r="M272" s="208"/>
      <c r="N272" s="209"/>
      <c r="O272" s="209"/>
      <c r="P272" s="209"/>
      <c r="Q272" s="209"/>
      <c r="R272" s="209"/>
      <c r="S272" s="209"/>
      <c r="T272" s="210"/>
      <c r="AT272" s="211" t="s">
        <v>160</v>
      </c>
      <c r="AU272" s="211" t="s">
        <v>159</v>
      </c>
      <c r="AV272" s="13" t="s">
        <v>159</v>
      </c>
      <c r="AW272" s="13" t="s">
        <v>34</v>
      </c>
      <c r="AX272" s="13" t="s">
        <v>76</v>
      </c>
      <c r="AY272" s="211" t="s">
        <v>151</v>
      </c>
    </row>
    <row r="273" spans="2:51" s="13" customFormat="1" ht="11.25">
      <c r="B273" s="200"/>
      <c r="C273" s="201"/>
      <c r="D273" s="202" t="s">
        <v>160</v>
      </c>
      <c r="E273" s="203" t="s">
        <v>1</v>
      </c>
      <c r="F273" s="204" t="s">
        <v>342</v>
      </c>
      <c r="G273" s="201"/>
      <c r="H273" s="205">
        <v>4</v>
      </c>
      <c r="I273" s="206"/>
      <c r="J273" s="201"/>
      <c r="K273" s="201"/>
      <c r="L273" s="207"/>
      <c r="M273" s="208"/>
      <c r="N273" s="209"/>
      <c r="O273" s="209"/>
      <c r="P273" s="209"/>
      <c r="Q273" s="209"/>
      <c r="R273" s="209"/>
      <c r="S273" s="209"/>
      <c r="T273" s="210"/>
      <c r="AT273" s="211" t="s">
        <v>160</v>
      </c>
      <c r="AU273" s="211" t="s">
        <v>159</v>
      </c>
      <c r="AV273" s="13" t="s">
        <v>159</v>
      </c>
      <c r="AW273" s="13" t="s">
        <v>34</v>
      </c>
      <c r="AX273" s="13" t="s">
        <v>76</v>
      </c>
      <c r="AY273" s="211" t="s">
        <v>151</v>
      </c>
    </row>
    <row r="274" spans="2:51" s="13" customFormat="1" ht="11.25">
      <c r="B274" s="200"/>
      <c r="C274" s="201"/>
      <c r="D274" s="202" t="s">
        <v>160</v>
      </c>
      <c r="E274" s="203" t="s">
        <v>1</v>
      </c>
      <c r="F274" s="204" t="s">
        <v>343</v>
      </c>
      <c r="G274" s="201"/>
      <c r="H274" s="205">
        <v>2</v>
      </c>
      <c r="I274" s="206"/>
      <c r="J274" s="201"/>
      <c r="K274" s="201"/>
      <c r="L274" s="207"/>
      <c r="M274" s="208"/>
      <c r="N274" s="209"/>
      <c r="O274" s="209"/>
      <c r="P274" s="209"/>
      <c r="Q274" s="209"/>
      <c r="R274" s="209"/>
      <c r="S274" s="209"/>
      <c r="T274" s="210"/>
      <c r="AT274" s="211" t="s">
        <v>160</v>
      </c>
      <c r="AU274" s="211" t="s">
        <v>159</v>
      </c>
      <c r="AV274" s="13" t="s">
        <v>159</v>
      </c>
      <c r="AW274" s="13" t="s">
        <v>34</v>
      </c>
      <c r="AX274" s="13" t="s">
        <v>76</v>
      </c>
      <c r="AY274" s="211" t="s">
        <v>151</v>
      </c>
    </row>
    <row r="275" spans="2:51" s="14" customFormat="1" ht="11.25">
      <c r="B275" s="212"/>
      <c r="C275" s="213"/>
      <c r="D275" s="202" t="s">
        <v>160</v>
      </c>
      <c r="E275" s="214" t="s">
        <v>1</v>
      </c>
      <c r="F275" s="215" t="s">
        <v>162</v>
      </c>
      <c r="G275" s="213"/>
      <c r="H275" s="216">
        <v>10</v>
      </c>
      <c r="I275" s="217"/>
      <c r="J275" s="213"/>
      <c r="K275" s="213"/>
      <c r="L275" s="218"/>
      <c r="M275" s="219"/>
      <c r="N275" s="220"/>
      <c r="O275" s="220"/>
      <c r="P275" s="220"/>
      <c r="Q275" s="220"/>
      <c r="R275" s="220"/>
      <c r="S275" s="220"/>
      <c r="T275" s="221"/>
      <c r="AT275" s="222" t="s">
        <v>160</v>
      </c>
      <c r="AU275" s="222" t="s">
        <v>159</v>
      </c>
      <c r="AV275" s="14" t="s">
        <v>158</v>
      </c>
      <c r="AW275" s="14" t="s">
        <v>34</v>
      </c>
      <c r="AX275" s="14" t="s">
        <v>84</v>
      </c>
      <c r="AY275" s="222" t="s">
        <v>151</v>
      </c>
    </row>
    <row r="276" spans="1:65" s="2" customFormat="1" ht="24.2" customHeight="1">
      <c r="A276" s="35"/>
      <c r="B276" s="36"/>
      <c r="C276" s="187" t="s">
        <v>252</v>
      </c>
      <c r="D276" s="187" t="s">
        <v>153</v>
      </c>
      <c r="E276" s="188" t="s">
        <v>344</v>
      </c>
      <c r="F276" s="189" t="s">
        <v>345</v>
      </c>
      <c r="G276" s="190" t="s">
        <v>174</v>
      </c>
      <c r="H276" s="191">
        <v>1</v>
      </c>
      <c r="I276" s="192"/>
      <c r="J276" s="193">
        <f>ROUND(I276*H276,2)</f>
        <v>0</v>
      </c>
      <c r="K276" s="189" t="s">
        <v>157</v>
      </c>
      <c r="L276" s="40"/>
      <c r="M276" s="194" t="s">
        <v>1</v>
      </c>
      <c r="N276" s="195" t="s">
        <v>42</v>
      </c>
      <c r="O276" s="72"/>
      <c r="P276" s="196">
        <f>O276*H276</f>
        <v>0</v>
      </c>
      <c r="Q276" s="196">
        <v>0</v>
      </c>
      <c r="R276" s="196">
        <f>Q276*H276</f>
        <v>0</v>
      </c>
      <c r="S276" s="196">
        <v>0</v>
      </c>
      <c r="T276" s="197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198" t="s">
        <v>158</v>
      </c>
      <c r="AT276" s="198" t="s">
        <v>153</v>
      </c>
      <c r="AU276" s="198" t="s">
        <v>159</v>
      </c>
      <c r="AY276" s="18" t="s">
        <v>151</v>
      </c>
      <c r="BE276" s="199">
        <f>IF(N276="základní",J276,0)</f>
        <v>0</v>
      </c>
      <c r="BF276" s="199">
        <f>IF(N276="snížená",J276,0)</f>
        <v>0</v>
      </c>
      <c r="BG276" s="199">
        <f>IF(N276="zákl. přenesená",J276,0)</f>
        <v>0</v>
      </c>
      <c r="BH276" s="199">
        <f>IF(N276="sníž. přenesená",J276,0)</f>
        <v>0</v>
      </c>
      <c r="BI276" s="199">
        <f>IF(N276="nulová",J276,0)</f>
        <v>0</v>
      </c>
      <c r="BJ276" s="18" t="s">
        <v>159</v>
      </c>
      <c r="BK276" s="199">
        <f>ROUND(I276*H276,2)</f>
        <v>0</v>
      </c>
      <c r="BL276" s="18" t="s">
        <v>158</v>
      </c>
      <c r="BM276" s="198" t="s">
        <v>346</v>
      </c>
    </row>
    <row r="277" spans="2:51" s="13" customFormat="1" ht="11.25">
      <c r="B277" s="200"/>
      <c r="C277" s="201"/>
      <c r="D277" s="202" t="s">
        <v>160</v>
      </c>
      <c r="E277" s="203" t="s">
        <v>1</v>
      </c>
      <c r="F277" s="204" t="s">
        <v>347</v>
      </c>
      <c r="G277" s="201"/>
      <c r="H277" s="205">
        <v>1</v>
      </c>
      <c r="I277" s="206"/>
      <c r="J277" s="201"/>
      <c r="K277" s="201"/>
      <c r="L277" s="207"/>
      <c r="M277" s="208"/>
      <c r="N277" s="209"/>
      <c r="O277" s="209"/>
      <c r="P277" s="209"/>
      <c r="Q277" s="209"/>
      <c r="R277" s="209"/>
      <c r="S277" s="209"/>
      <c r="T277" s="210"/>
      <c r="AT277" s="211" t="s">
        <v>160</v>
      </c>
      <c r="AU277" s="211" t="s">
        <v>159</v>
      </c>
      <c r="AV277" s="13" t="s">
        <v>159</v>
      </c>
      <c r="AW277" s="13" t="s">
        <v>34</v>
      </c>
      <c r="AX277" s="13" t="s">
        <v>76</v>
      </c>
      <c r="AY277" s="211" t="s">
        <v>151</v>
      </c>
    </row>
    <row r="278" spans="2:51" s="14" customFormat="1" ht="11.25">
      <c r="B278" s="212"/>
      <c r="C278" s="213"/>
      <c r="D278" s="202" t="s">
        <v>160</v>
      </c>
      <c r="E278" s="214" t="s">
        <v>1</v>
      </c>
      <c r="F278" s="215" t="s">
        <v>162</v>
      </c>
      <c r="G278" s="213"/>
      <c r="H278" s="216">
        <v>1</v>
      </c>
      <c r="I278" s="217"/>
      <c r="J278" s="213"/>
      <c r="K278" s="213"/>
      <c r="L278" s="218"/>
      <c r="M278" s="219"/>
      <c r="N278" s="220"/>
      <c r="O278" s="220"/>
      <c r="P278" s="220"/>
      <c r="Q278" s="220"/>
      <c r="R278" s="220"/>
      <c r="S278" s="220"/>
      <c r="T278" s="221"/>
      <c r="AT278" s="222" t="s">
        <v>160</v>
      </c>
      <c r="AU278" s="222" t="s">
        <v>159</v>
      </c>
      <c r="AV278" s="14" t="s">
        <v>158</v>
      </c>
      <c r="AW278" s="14" t="s">
        <v>34</v>
      </c>
      <c r="AX278" s="14" t="s">
        <v>84</v>
      </c>
      <c r="AY278" s="222" t="s">
        <v>151</v>
      </c>
    </row>
    <row r="279" spans="1:65" s="2" customFormat="1" ht="24.2" customHeight="1">
      <c r="A279" s="35"/>
      <c r="B279" s="36"/>
      <c r="C279" s="187" t="s">
        <v>348</v>
      </c>
      <c r="D279" s="187" t="s">
        <v>153</v>
      </c>
      <c r="E279" s="188" t="s">
        <v>349</v>
      </c>
      <c r="F279" s="189" t="s">
        <v>350</v>
      </c>
      <c r="G279" s="190" t="s">
        <v>174</v>
      </c>
      <c r="H279" s="191">
        <v>1</v>
      </c>
      <c r="I279" s="192"/>
      <c r="J279" s="193">
        <f>ROUND(I279*H279,2)</f>
        <v>0</v>
      </c>
      <c r="K279" s="189" t="s">
        <v>157</v>
      </c>
      <c r="L279" s="40"/>
      <c r="M279" s="194" t="s">
        <v>1</v>
      </c>
      <c r="N279" s="195" t="s">
        <v>42</v>
      </c>
      <c r="O279" s="72"/>
      <c r="P279" s="196">
        <f>O279*H279</f>
        <v>0</v>
      </c>
      <c r="Q279" s="196">
        <v>0</v>
      </c>
      <c r="R279" s="196">
        <f>Q279*H279</f>
        <v>0</v>
      </c>
      <c r="S279" s="196">
        <v>0</v>
      </c>
      <c r="T279" s="197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198" t="s">
        <v>158</v>
      </c>
      <c r="AT279" s="198" t="s">
        <v>153</v>
      </c>
      <c r="AU279" s="198" t="s">
        <v>159</v>
      </c>
      <c r="AY279" s="18" t="s">
        <v>151</v>
      </c>
      <c r="BE279" s="199">
        <f>IF(N279="základní",J279,0)</f>
        <v>0</v>
      </c>
      <c r="BF279" s="199">
        <f>IF(N279="snížená",J279,0)</f>
        <v>0</v>
      </c>
      <c r="BG279" s="199">
        <f>IF(N279="zákl. přenesená",J279,0)</f>
        <v>0</v>
      </c>
      <c r="BH279" s="199">
        <f>IF(N279="sníž. přenesená",J279,0)</f>
        <v>0</v>
      </c>
      <c r="BI279" s="199">
        <f>IF(N279="nulová",J279,0)</f>
        <v>0</v>
      </c>
      <c r="BJ279" s="18" t="s">
        <v>159</v>
      </c>
      <c r="BK279" s="199">
        <f>ROUND(I279*H279,2)</f>
        <v>0</v>
      </c>
      <c r="BL279" s="18" t="s">
        <v>158</v>
      </c>
      <c r="BM279" s="198" t="s">
        <v>351</v>
      </c>
    </row>
    <row r="280" spans="2:51" s="13" customFormat="1" ht="11.25">
      <c r="B280" s="200"/>
      <c r="C280" s="201"/>
      <c r="D280" s="202" t="s">
        <v>160</v>
      </c>
      <c r="E280" s="203" t="s">
        <v>1</v>
      </c>
      <c r="F280" s="204" t="s">
        <v>347</v>
      </c>
      <c r="G280" s="201"/>
      <c r="H280" s="205">
        <v>1</v>
      </c>
      <c r="I280" s="206"/>
      <c r="J280" s="201"/>
      <c r="K280" s="201"/>
      <c r="L280" s="207"/>
      <c r="M280" s="208"/>
      <c r="N280" s="209"/>
      <c r="O280" s="209"/>
      <c r="P280" s="209"/>
      <c r="Q280" s="209"/>
      <c r="R280" s="209"/>
      <c r="S280" s="209"/>
      <c r="T280" s="210"/>
      <c r="AT280" s="211" t="s">
        <v>160</v>
      </c>
      <c r="AU280" s="211" t="s">
        <v>159</v>
      </c>
      <c r="AV280" s="13" t="s">
        <v>159</v>
      </c>
      <c r="AW280" s="13" t="s">
        <v>34</v>
      </c>
      <c r="AX280" s="13" t="s">
        <v>76</v>
      </c>
      <c r="AY280" s="211" t="s">
        <v>151</v>
      </c>
    </row>
    <row r="281" spans="2:51" s="14" customFormat="1" ht="11.25">
      <c r="B281" s="212"/>
      <c r="C281" s="213"/>
      <c r="D281" s="202" t="s">
        <v>160</v>
      </c>
      <c r="E281" s="214" t="s">
        <v>1</v>
      </c>
      <c r="F281" s="215" t="s">
        <v>162</v>
      </c>
      <c r="G281" s="213"/>
      <c r="H281" s="216">
        <v>1</v>
      </c>
      <c r="I281" s="217"/>
      <c r="J281" s="213"/>
      <c r="K281" s="213"/>
      <c r="L281" s="218"/>
      <c r="M281" s="219"/>
      <c r="N281" s="220"/>
      <c r="O281" s="220"/>
      <c r="P281" s="220"/>
      <c r="Q281" s="220"/>
      <c r="R281" s="220"/>
      <c r="S281" s="220"/>
      <c r="T281" s="221"/>
      <c r="AT281" s="222" t="s">
        <v>160</v>
      </c>
      <c r="AU281" s="222" t="s">
        <v>159</v>
      </c>
      <c r="AV281" s="14" t="s">
        <v>158</v>
      </c>
      <c r="AW281" s="14" t="s">
        <v>34</v>
      </c>
      <c r="AX281" s="14" t="s">
        <v>84</v>
      </c>
      <c r="AY281" s="222" t="s">
        <v>151</v>
      </c>
    </row>
    <row r="282" spans="1:65" s="2" customFormat="1" ht="33" customHeight="1">
      <c r="A282" s="35"/>
      <c r="B282" s="36"/>
      <c r="C282" s="187" t="s">
        <v>257</v>
      </c>
      <c r="D282" s="187" t="s">
        <v>153</v>
      </c>
      <c r="E282" s="188" t="s">
        <v>352</v>
      </c>
      <c r="F282" s="189" t="s">
        <v>353</v>
      </c>
      <c r="G282" s="190" t="s">
        <v>174</v>
      </c>
      <c r="H282" s="191">
        <v>1</v>
      </c>
      <c r="I282" s="192"/>
      <c r="J282" s="193">
        <f>ROUND(I282*H282,2)</f>
        <v>0</v>
      </c>
      <c r="K282" s="189" t="s">
        <v>157</v>
      </c>
      <c r="L282" s="40"/>
      <c r="M282" s="194" t="s">
        <v>1</v>
      </c>
      <c r="N282" s="195" t="s">
        <v>42</v>
      </c>
      <c r="O282" s="72"/>
      <c r="P282" s="196">
        <f>O282*H282</f>
        <v>0</v>
      </c>
      <c r="Q282" s="196">
        <v>0</v>
      </c>
      <c r="R282" s="196">
        <f>Q282*H282</f>
        <v>0</v>
      </c>
      <c r="S282" s="196">
        <v>0</v>
      </c>
      <c r="T282" s="197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198" t="s">
        <v>158</v>
      </c>
      <c r="AT282" s="198" t="s">
        <v>153</v>
      </c>
      <c r="AU282" s="198" t="s">
        <v>159</v>
      </c>
      <c r="AY282" s="18" t="s">
        <v>151</v>
      </c>
      <c r="BE282" s="199">
        <f>IF(N282="základní",J282,0)</f>
        <v>0</v>
      </c>
      <c r="BF282" s="199">
        <f>IF(N282="snížená",J282,0)</f>
        <v>0</v>
      </c>
      <c r="BG282" s="199">
        <f>IF(N282="zákl. přenesená",J282,0)</f>
        <v>0</v>
      </c>
      <c r="BH282" s="199">
        <f>IF(N282="sníž. přenesená",J282,0)</f>
        <v>0</v>
      </c>
      <c r="BI282" s="199">
        <f>IF(N282="nulová",J282,0)</f>
        <v>0</v>
      </c>
      <c r="BJ282" s="18" t="s">
        <v>159</v>
      </c>
      <c r="BK282" s="199">
        <f>ROUND(I282*H282,2)</f>
        <v>0</v>
      </c>
      <c r="BL282" s="18" t="s">
        <v>158</v>
      </c>
      <c r="BM282" s="198" t="s">
        <v>354</v>
      </c>
    </row>
    <row r="283" spans="2:51" s="13" customFormat="1" ht="11.25">
      <c r="B283" s="200"/>
      <c r="C283" s="201"/>
      <c r="D283" s="202" t="s">
        <v>160</v>
      </c>
      <c r="E283" s="203" t="s">
        <v>1</v>
      </c>
      <c r="F283" s="204" t="s">
        <v>347</v>
      </c>
      <c r="G283" s="201"/>
      <c r="H283" s="205">
        <v>1</v>
      </c>
      <c r="I283" s="206"/>
      <c r="J283" s="201"/>
      <c r="K283" s="201"/>
      <c r="L283" s="207"/>
      <c r="M283" s="208"/>
      <c r="N283" s="209"/>
      <c r="O283" s="209"/>
      <c r="P283" s="209"/>
      <c r="Q283" s="209"/>
      <c r="R283" s="209"/>
      <c r="S283" s="209"/>
      <c r="T283" s="210"/>
      <c r="AT283" s="211" t="s">
        <v>160</v>
      </c>
      <c r="AU283" s="211" t="s">
        <v>159</v>
      </c>
      <c r="AV283" s="13" t="s">
        <v>159</v>
      </c>
      <c r="AW283" s="13" t="s">
        <v>34</v>
      </c>
      <c r="AX283" s="13" t="s">
        <v>76</v>
      </c>
      <c r="AY283" s="211" t="s">
        <v>151</v>
      </c>
    </row>
    <row r="284" spans="2:51" s="14" customFormat="1" ht="11.25">
      <c r="B284" s="212"/>
      <c r="C284" s="213"/>
      <c r="D284" s="202" t="s">
        <v>160</v>
      </c>
      <c r="E284" s="214" t="s">
        <v>1</v>
      </c>
      <c r="F284" s="215" t="s">
        <v>162</v>
      </c>
      <c r="G284" s="213"/>
      <c r="H284" s="216">
        <v>1</v>
      </c>
      <c r="I284" s="217"/>
      <c r="J284" s="213"/>
      <c r="K284" s="213"/>
      <c r="L284" s="218"/>
      <c r="M284" s="219"/>
      <c r="N284" s="220"/>
      <c r="O284" s="220"/>
      <c r="P284" s="220"/>
      <c r="Q284" s="220"/>
      <c r="R284" s="220"/>
      <c r="S284" s="220"/>
      <c r="T284" s="221"/>
      <c r="AT284" s="222" t="s">
        <v>160</v>
      </c>
      <c r="AU284" s="222" t="s">
        <v>159</v>
      </c>
      <c r="AV284" s="14" t="s">
        <v>158</v>
      </c>
      <c r="AW284" s="14" t="s">
        <v>34</v>
      </c>
      <c r="AX284" s="14" t="s">
        <v>84</v>
      </c>
      <c r="AY284" s="222" t="s">
        <v>151</v>
      </c>
    </row>
    <row r="285" spans="1:65" s="2" customFormat="1" ht="21.75" customHeight="1">
      <c r="A285" s="35"/>
      <c r="B285" s="36"/>
      <c r="C285" s="187" t="s">
        <v>355</v>
      </c>
      <c r="D285" s="187" t="s">
        <v>153</v>
      </c>
      <c r="E285" s="188" t="s">
        <v>356</v>
      </c>
      <c r="F285" s="189" t="s">
        <v>357</v>
      </c>
      <c r="G285" s="190" t="s">
        <v>174</v>
      </c>
      <c r="H285" s="191">
        <v>1</v>
      </c>
      <c r="I285" s="192"/>
      <c r="J285" s="193">
        <f>ROUND(I285*H285,2)</f>
        <v>0</v>
      </c>
      <c r="K285" s="189" t="s">
        <v>157</v>
      </c>
      <c r="L285" s="40"/>
      <c r="M285" s="194" t="s">
        <v>1</v>
      </c>
      <c r="N285" s="195" t="s">
        <v>42</v>
      </c>
      <c r="O285" s="72"/>
      <c r="P285" s="196">
        <f>O285*H285</f>
        <v>0</v>
      </c>
      <c r="Q285" s="196">
        <v>0</v>
      </c>
      <c r="R285" s="196">
        <f>Q285*H285</f>
        <v>0</v>
      </c>
      <c r="S285" s="196">
        <v>0</v>
      </c>
      <c r="T285" s="197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198" t="s">
        <v>158</v>
      </c>
      <c r="AT285" s="198" t="s">
        <v>153</v>
      </c>
      <c r="AU285" s="198" t="s">
        <v>159</v>
      </c>
      <c r="AY285" s="18" t="s">
        <v>151</v>
      </c>
      <c r="BE285" s="199">
        <f>IF(N285="základní",J285,0)</f>
        <v>0</v>
      </c>
      <c r="BF285" s="199">
        <f>IF(N285="snížená",J285,0)</f>
        <v>0</v>
      </c>
      <c r="BG285" s="199">
        <f>IF(N285="zákl. přenesená",J285,0)</f>
        <v>0</v>
      </c>
      <c r="BH285" s="199">
        <f>IF(N285="sníž. přenesená",J285,0)</f>
        <v>0</v>
      </c>
      <c r="BI285" s="199">
        <f>IF(N285="nulová",J285,0)</f>
        <v>0</v>
      </c>
      <c r="BJ285" s="18" t="s">
        <v>159</v>
      </c>
      <c r="BK285" s="199">
        <f>ROUND(I285*H285,2)</f>
        <v>0</v>
      </c>
      <c r="BL285" s="18" t="s">
        <v>158</v>
      </c>
      <c r="BM285" s="198" t="s">
        <v>358</v>
      </c>
    </row>
    <row r="286" spans="2:51" s="13" customFormat="1" ht="11.25">
      <c r="B286" s="200"/>
      <c r="C286" s="201"/>
      <c r="D286" s="202" t="s">
        <v>160</v>
      </c>
      <c r="E286" s="203" t="s">
        <v>1</v>
      </c>
      <c r="F286" s="204" t="s">
        <v>359</v>
      </c>
      <c r="G286" s="201"/>
      <c r="H286" s="205">
        <v>1</v>
      </c>
      <c r="I286" s="206"/>
      <c r="J286" s="201"/>
      <c r="K286" s="201"/>
      <c r="L286" s="207"/>
      <c r="M286" s="208"/>
      <c r="N286" s="209"/>
      <c r="O286" s="209"/>
      <c r="P286" s="209"/>
      <c r="Q286" s="209"/>
      <c r="R286" s="209"/>
      <c r="S286" s="209"/>
      <c r="T286" s="210"/>
      <c r="AT286" s="211" t="s">
        <v>160</v>
      </c>
      <c r="AU286" s="211" t="s">
        <v>159</v>
      </c>
      <c r="AV286" s="13" t="s">
        <v>159</v>
      </c>
      <c r="AW286" s="13" t="s">
        <v>34</v>
      </c>
      <c r="AX286" s="13" t="s">
        <v>76</v>
      </c>
      <c r="AY286" s="211" t="s">
        <v>151</v>
      </c>
    </row>
    <row r="287" spans="2:51" s="14" customFormat="1" ht="11.25">
      <c r="B287" s="212"/>
      <c r="C287" s="213"/>
      <c r="D287" s="202" t="s">
        <v>160</v>
      </c>
      <c r="E287" s="214" t="s">
        <v>1</v>
      </c>
      <c r="F287" s="215" t="s">
        <v>162</v>
      </c>
      <c r="G287" s="213"/>
      <c r="H287" s="216">
        <v>1</v>
      </c>
      <c r="I287" s="217"/>
      <c r="J287" s="213"/>
      <c r="K287" s="213"/>
      <c r="L287" s="218"/>
      <c r="M287" s="219"/>
      <c r="N287" s="220"/>
      <c r="O287" s="220"/>
      <c r="P287" s="220"/>
      <c r="Q287" s="220"/>
      <c r="R287" s="220"/>
      <c r="S287" s="220"/>
      <c r="T287" s="221"/>
      <c r="AT287" s="222" t="s">
        <v>160</v>
      </c>
      <c r="AU287" s="222" t="s">
        <v>159</v>
      </c>
      <c r="AV287" s="14" t="s">
        <v>158</v>
      </c>
      <c r="AW287" s="14" t="s">
        <v>34</v>
      </c>
      <c r="AX287" s="14" t="s">
        <v>84</v>
      </c>
      <c r="AY287" s="222" t="s">
        <v>151</v>
      </c>
    </row>
    <row r="288" spans="1:65" s="2" customFormat="1" ht="24.2" customHeight="1">
      <c r="A288" s="35"/>
      <c r="B288" s="36"/>
      <c r="C288" s="187" t="s">
        <v>261</v>
      </c>
      <c r="D288" s="187" t="s">
        <v>153</v>
      </c>
      <c r="E288" s="188" t="s">
        <v>360</v>
      </c>
      <c r="F288" s="189" t="s">
        <v>361</v>
      </c>
      <c r="G288" s="190" t="s">
        <v>174</v>
      </c>
      <c r="H288" s="191">
        <v>3</v>
      </c>
      <c r="I288" s="192"/>
      <c r="J288" s="193">
        <f>ROUND(I288*H288,2)</f>
        <v>0</v>
      </c>
      <c r="K288" s="189" t="s">
        <v>157</v>
      </c>
      <c r="L288" s="40"/>
      <c r="M288" s="194" t="s">
        <v>1</v>
      </c>
      <c r="N288" s="195" t="s">
        <v>42</v>
      </c>
      <c r="O288" s="72"/>
      <c r="P288" s="196">
        <f>O288*H288</f>
        <v>0</v>
      </c>
      <c r="Q288" s="196">
        <v>0</v>
      </c>
      <c r="R288" s="196">
        <f>Q288*H288</f>
        <v>0</v>
      </c>
      <c r="S288" s="196">
        <v>0</v>
      </c>
      <c r="T288" s="197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98" t="s">
        <v>158</v>
      </c>
      <c r="AT288" s="198" t="s">
        <v>153</v>
      </c>
      <c r="AU288" s="198" t="s">
        <v>159</v>
      </c>
      <c r="AY288" s="18" t="s">
        <v>151</v>
      </c>
      <c r="BE288" s="199">
        <f>IF(N288="základní",J288,0)</f>
        <v>0</v>
      </c>
      <c r="BF288" s="199">
        <f>IF(N288="snížená",J288,0)</f>
        <v>0</v>
      </c>
      <c r="BG288" s="199">
        <f>IF(N288="zákl. přenesená",J288,0)</f>
        <v>0</v>
      </c>
      <c r="BH288" s="199">
        <f>IF(N288="sníž. přenesená",J288,0)</f>
        <v>0</v>
      </c>
      <c r="BI288" s="199">
        <f>IF(N288="nulová",J288,0)</f>
        <v>0</v>
      </c>
      <c r="BJ288" s="18" t="s">
        <v>159</v>
      </c>
      <c r="BK288" s="199">
        <f>ROUND(I288*H288,2)</f>
        <v>0</v>
      </c>
      <c r="BL288" s="18" t="s">
        <v>158</v>
      </c>
      <c r="BM288" s="198" t="s">
        <v>362</v>
      </c>
    </row>
    <row r="289" spans="2:51" s="13" customFormat="1" ht="11.25">
      <c r="B289" s="200"/>
      <c r="C289" s="201"/>
      <c r="D289" s="202" t="s">
        <v>160</v>
      </c>
      <c r="E289" s="203" t="s">
        <v>1</v>
      </c>
      <c r="F289" s="204" t="s">
        <v>206</v>
      </c>
      <c r="G289" s="201"/>
      <c r="H289" s="205">
        <v>3</v>
      </c>
      <c r="I289" s="206"/>
      <c r="J289" s="201"/>
      <c r="K289" s="201"/>
      <c r="L289" s="207"/>
      <c r="M289" s="208"/>
      <c r="N289" s="209"/>
      <c r="O289" s="209"/>
      <c r="P289" s="209"/>
      <c r="Q289" s="209"/>
      <c r="R289" s="209"/>
      <c r="S289" s="209"/>
      <c r="T289" s="210"/>
      <c r="AT289" s="211" t="s">
        <v>160</v>
      </c>
      <c r="AU289" s="211" t="s">
        <v>159</v>
      </c>
      <c r="AV289" s="13" t="s">
        <v>159</v>
      </c>
      <c r="AW289" s="13" t="s">
        <v>34</v>
      </c>
      <c r="AX289" s="13" t="s">
        <v>76</v>
      </c>
      <c r="AY289" s="211" t="s">
        <v>151</v>
      </c>
    </row>
    <row r="290" spans="2:51" s="14" customFormat="1" ht="11.25">
      <c r="B290" s="212"/>
      <c r="C290" s="213"/>
      <c r="D290" s="202" t="s">
        <v>160</v>
      </c>
      <c r="E290" s="214" t="s">
        <v>1</v>
      </c>
      <c r="F290" s="215" t="s">
        <v>162</v>
      </c>
      <c r="G290" s="213"/>
      <c r="H290" s="216">
        <v>3</v>
      </c>
      <c r="I290" s="217"/>
      <c r="J290" s="213"/>
      <c r="K290" s="213"/>
      <c r="L290" s="218"/>
      <c r="M290" s="219"/>
      <c r="N290" s="220"/>
      <c r="O290" s="220"/>
      <c r="P290" s="220"/>
      <c r="Q290" s="220"/>
      <c r="R290" s="220"/>
      <c r="S290" s="220"/>
      <c r="T290" s="221"/>
      <c r="AT290" s="222" t="s">
        <v>160</v>
      </c>
      <c r="AU290" s="222" t="s">
        <v>159</v>
      </c>
      <c r="AV290" s="14" t="s">
        <v>158</v>
      </c>
      <c r="AW290" s="14" t="s">
        <v>34</v>
      </c>
      <c r="AX290" s="14" t="s">
        <v>84</v>
      </c>
      <c r="AY290" s="222" t="s">
        <v>151</v>
      </c>
    </row>
    <row r="291" spans="1:65" s="2" customFormat="1" ht="24.2" customHeight="1">
      <c r="A291" s="35"/>
      <c r="B291" s="36"/>
      <c r="C291" s="187" t="s">
        <v>363</v>
      </c>
      <c r="D291" s="187" t="s">
        <v>153</v>
      </c>
      <c r="E291" s="188" t="s">
        <v>364</v>
      </c>
      <c r="F291" s="189" t="s">
        <v>365</v>
      </c>
      <c r="G291" s="190" t="s">
        <v>156</v>
      </c>
      <c r="H291" s="191">
        <v>0.384</v>
      </c>
      <c r="I291" s="192"/>
      <c r="J291" s="193">
        <f>ROUND(I291*H291,2)</f>
        <v>0</v>
      </c>
      <c r="K291" s="189" t="s">
        <v>157</v>
      </c>
      <c r="L291" s="40"/>
      <c r="M291" s="194" t="s">
        <v>1</v>
      </c>
      <c r="N291" s="195" t="s">
        <v>42</v>
      </c>
      <c r="O291" s="72"/>
      <c r="P291" s="196">
        <f>O291*H291</f>
        <v>0</v>
      </c>
      <c r="Q291" s="196">
        <v>0</v>
      </c>
      <c r="R291" s="196">
        <f>Q291*H291</f>
        <v>0</v>
      </c>
      <c r="S291" s="196">
        <v>0</v>
      </c>
      <c r="T291" s="197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98" t="s">
        <v>158</v>
      </c>
      <c r="AT291" s="198" t="s">
        <v>153</v>
      </c>
      <c r="AU291" s="198" t="s">
        <v>159</v>
      </c>
      <c r="AY291" s="18" t="s">
        <v>151</v>
      </c>
      <c r="BE291" s="199">
        <f>IF(N291="základní",J291,0)</f>
        <v>0</v>
      </c>
      <c r="BF291" s="199">
        <f>IF(N291="snížená",J291,0)</f>
        <v>0</v>
      </c>
      <c r="BG291" s="199">
        <f>IF(N291="zákl. přenesená",J291,0)</f>
        <v>0</v>
      </c>
      <c r="BH291" s="199">
        <f>IF(N291="sníž. přenesená",J291,0)</f>
        <v>0</v>
      </c>
      <c r="BI291" s="199">
        <f>IF(N291="nulová",J291,0)</f>
        <v>0</v>
      </c>
      <c r="BJ291" s="18" t="s">
        <v>159</v>
      </c>
      <c r="BK291" s="199">
        <f>ROUND(I291*H291,2)</f>
        <v>0</v>
      </c>
      <c r="BL291" s="18" t="s">
        <v>158</v>
      </c>
      <c r="BM291" s="198" t="s">
        <v>366</v>
      </c>
    </row>
    <row r="292" spans="2:51" s="15" customFormat="1" ht="11.25">
      <c r="B292" s="223"/>
      <c r="C292" s="224"/>
      <c r="D292" s="202" t="s">
        <v>160</v>
      </c>
      <c r="E292" s="225" t="s">
        <v>1</v>
      </c>
      <c r="F292" s="226" t="s">
        <v>367</v>
      </c>
      <c r="G292" s="224"/>
      <c r="H292" s="225" t="s">
        <v>1</v>
      </c>
      <c r="I292" s="227"/>
      <c r="J292" s="224"/>
      <c r="K292" s="224"/>
      <c r="L292" s="228"/>
      <c r="M292" s="229"/>
      <c r="N292" s="230"/>
      <c r="O292" s="230"/>
      <c r="P292" s="230"/>
      <c r="Q292" s="230"/>
      <c r="R292" s="230"/>
      <c r="S292" s="230"/>
      <c r="T292" s="231"/>
      <c r="AT292" s="232" t="s">
        <v>160</v>
      </c>
      <c r="AU292" s="232" t="s">
        <v>159</v>
      </c>
      <c r="AV292" s="15" t="s">
        <v>84</v>
      </c>
      <c r="AW292" s="15" t="s">
        <v>34</v>
      </c>
      <c r="AX292" s="15" t="s">
        <v>76</v>
      </c>
      <c r="AY292" s="232" t="s">
        <v>151</v>
      </c>
    </row>
    <row r="293" spans="2:51" s="13" customFormat="1" ht="11.25">
      <c r="B293" s="200"/>
      <c r="C293" s="201"/>
      <c r="D293" s="202" t="s">
        <v>160</v>
      </c>
      <c r="E293" s="203" t="s">
        <v>1</v>
      </c>
      <c r="F293" s="204" t="s">
        <v>368</v>
      </c>
      <c r="G293" s="201"/>
      <c r="H293" s="205">
        <v>0.192</v>
      </c>
      <c r="I293" s="206"/>
      <c r="J293" s="201"/>
      <c r="K293" s="201"/>
      <c r="L293" s="207"/>
      <c r="M293" s="208"/>
      <c r="N293" s="209"/>
      <c r="O293" s="209"/>
      <c r="P293" s="209"/>
      <c r="Q293" s="209"/>
      <c r="R293" s="209"/>
      <c r="S293" s="209"/>
      <c r="T293" s="210"/>
      <c r="AT293" s="211" t="s">
        <v>160</v>
      </c>
      <c r="AU293" s="211" t="s">
        <v>159</v>
      </c>
      <c r="AV293" s="13" t="s">
        <v>159</v>
      </c>
      <c r="AW293" s="13" t="s">
        <v>34</v>
      </c>
      <c r="AX293" s="13" t="s">
        <v>76</v>
      </c>
      <c r="AY293" s="211" t="s">
        <v>151</v>
      </c>
    </row>
    <row r="294" spans="2:51" s="13" customFormat="1" ht="11.25">
      <c r="B294" s="200"/>
      <c r="C294" s="201"/>
      <c r="D294" s="202" t="s">
        <v>160</v>
      </c>
      <c r="E294" s="203" t="s">
        <v>1</v>
      </c>
      <c r="F294" s="204" t="s">
        <v>369</v>
      </c>
      <c r="G294" s="201"/>
      <c r="H294" s="205">
        <v>0.192</v>
      </c>
      <c r="I294" s="206"/>
      <c r="J294" s="201"/>
      <c r="K294" s="201"/>
      <c r="L294" s="207"/>
      <c r="M294" s="208"/>
      <c r="N294" s="209"/>
      <c r="O294" s="209"/>
      <c r="P294" s="209"/>
      <c r="Q294" s="209"/>
      <c r="R294" s="209"/>
      <c r="S294" s="209"/>
      <c r="T294" s="210"/>
      <c r="AT294" s="211" t="s">
        <v>160</v>
      </c>
      <c r="AU294" s="211" t="s">
        <v>159</v>
      </c>
      <c r="AV294" s="13" t="s">
        <v>159</v>
      </c>
      <c r="AW294" s="13" t="s">
        <v>34</v>
      </c>
      <c r="AX294" s="13" t="s">
        <v>76</v>
      </c>
      <c r="AY294" s="211" t="s">
        <v>151</v>
      </c>
    </row>
    <row r="295" spans="2:51" s="14" customFormat="1" ht="11.25">
      <c r="B295" s="212"/>
      <c r="C295" s="213"/>
      <c r="D295" s="202" t="s">
        <v>160</v>
      </c>
      <c r="E295" s="214" t="s">
        <v>1</v>
      </c>
      <c r="F295" s="215" t="s">
        <v>162</v>
      </c>
      <c r="G295" s="213"/>
      <c r="H295" s="216">
        <v>0.384</v>
      </c>
      <c r="I295" s="217"/>
      <c r="J295" s="213"/>
      <c r="K295" s="213"/>
      <c r="L295" s="218"/>
      <c r="M295" s="219"/>
      <c r="N295" s="220"/>
      <c r="O295" s="220"/>
      <c r="P295" s="220"/>
      <c r="Q295" s="220"/>
      <c r="R295" s="220"/>
      <c r="S295" s="220"/>
      <c r="T295" s="221"/>
      <c r="AT295" s="222" t="s">
        <v>160</v>
      </c>
      <c r="AU295" s="222" t="s">
        <v>159</v>
      </c>
      <c r="AV295" s="14" t="s">
        <v>158</v>
      </c>
      <c r="AW295" s="14" t="s">
        <v>34</v>
      </c>
      <c r="AX295" s="14" t="s">
        <v>84</v>
      </c>
      <c r="AY295" s="222" t="s">
        <v>151</v>
      </c>
    </row>
    <row r="296" spans="1:65" s="2" customFormat="1" ht="21.75" customHeight="1">
      <c r="A296" s="35"/>
      <c r="B296" s="36"/>
      <c r="C296" s="187" t="s">
        <v>264</v>
      </c>
      <c r="D296" s="187" t="s">
        <v>153</v>
      </c>
      <c r="E296" s="188" t="s">
        <v>370</v>
      </c>
      <c r="F296" s="189" t="s">
        <v>371</v>
      </c>
      <c r="G296" s="190" t="s">
        <v>274</v>
      </c>
      <c r="H296" s="191">
        <v>138.1</v>
      </c>
      <c r="I296" s="192"/>
      <c r="J296" s="193">
        <f>ROUND(I296*H296,2)</f>
        <v>0</v>
      </c>
      <c r="K296" s="189" t="s">
        <v>157</v>
      </c>
      <c r="L296" s="40"/>
      <c r="M296" s="194" t="s">
        <v>1</v>
      </c>
      <c r="N296" s="195" t="s">
        <v>42</v>
      </c>
      <c r="O296" s="72"/>
      <c r="P296" s="196">
        <f>O296*H296</f>
        <v>0</v>
      </c>
      <c r="Q296" s="196">
        <v>0</v>
      </c>
      <c r="R296" s="196">
        <f>Q296*H296</f>
        <v>0</v>
      </c>
      <c r="S296" s="196">
        <v>0</v>
      </c>
      <c r="T296" s="197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98" t="s">
        <v>158</v>
      </c>
      <c r="AT296" s="198" t="s">
        <v>153</v>
      </c>
      <c r="AU296" s="198" t="s">
        <v>159</v>
      </c>
      <c r="AY296" s="18" t="s">
        <v>151</v>
      </c>
      <c r="BE296" s="199">
        <f>IF(N296="základní",J296,0)</f>
        <v>0</v>
      </c>
      <c r="BF296" s="199">
        <f>IF(N296="snížená",J296,0)</f>
        <v>0</v>
      </c>
      <c r="BG296" s="199">
        <f>IF(N296="zákl. přenesená",J296,0)</f>
        <v>0</v>
      </c>
      <c r="BH296" s="199">
        <f>IF(N296="sníž. přenesená",J296,0)</f>
        <v>0</v>
      </c>
      <c r="BI296" s="199">
        <f>IF(N296="nulová",J296,0)</f>
        <v>0</v>
      </c>
      <c r="BJ296" s="18" t="s">
        <v>159</v>
      </c>
      <c r="BK296" s="199">
        <f>ROUND(I296*H296,2)</f>
        <v>0</v>
      </c>
      <c r="BL296" s="18" t="s">
        <v>158</v>
      </c>
      <c r="BM296" s="198" t="s">
        <v>372</v>
      </c>
    </row>
    <row r="297" spans="2:51" s="15" customFormat="1" ht="11.25">
      <c r="B297" s="223"/>
      <c r="C297" s="224"/>
      <c r="D297" s="202" t="s">
        <v>160</v>
      </c>
      <c r="E297" s="225" t="s">
        <v>1</v>
      </c>
      <c r="F297" s="226" t="s">
        <v>373</v>
      </c>
      <c r="G297" s="224"/>
      <c r="H297" s="225" t="s">
        <v>1</v>
      </c>
      <c r="I297" s="227"/>
      <c r="J297" s="224"/>
      <c r="K297" s="224"/>
      <c r="L297" s="228"/>
      <c r="M297" s="229"/>
      <c r="N297" s="230"/>
      <c r="O297" s="230"/>
      <c r="P297" s="230"/>
      <c r="Q297" s="230"/>
      <c r="R297" s="230"/>
      <c r="S297" s="230"/>
      <c r="T297" s="231"/>
      <c r="AT297" s="232" t="s">
        <v>160</v>
      </c>
      <c r="AU297" s="232" t="s">
        <v>159</v>
      </c>
      <c r="AV297" s="15" t="s">
        <v>84</v>
      </c>
      <c r="AW297" s="15" t="s">
        <v>34</v>
      </c>
      <c r="AX297" s="15" t="s">
        <v>76</v>
      </c>
      <c r="AY297" s="232" t="s">
        <v>151</v>
      </c>
    </row>
    <row r="298" spans="2:51" s="13" customFormat="1" ht="11.25">
      <c r="B298" s="200"/>
      <c r="C298" s="201"/>
      <c r="D298" s="202" t="s">
        <v>160</v>
      </c>
      <c r="E298" s="203" t="s">
        <v>1</v>
      </c>
      <c r="F298" s="204" t="s">
        <v>374</v>
      </c>
      <c r="G298" s="201"/>
      <c r="H298" s="205">
        <v>16</v>
      </c>
      <c r="I298" s="206"/>
      <c r="J298" s="201"/>
      <c r="K298" s="201"/>
      <c r="L298" s="207"/>
      <c r="M298" s="208"/>
      <c r="N298" s="209"/>
      <c r="O298" s="209"/>
      <c r="P298" s="209"/>
      <c r="Q298" s="209"/>
      <c r="R298" s="209"/>
      <c r="S298" s="209"/>
      <c r="T298" s="210"/>
      <c r="AT298" s="211" t="s">
        <v>160</v>
      </c>
      <c r="AU298" s="211" t="s">
        <v>159</v>
      </c>
      <c r="AV298" s="13" t="s">
        <v>159</v>
      </c>
      <c r="AW298" s="13" t="s">
        <v>34</v>
      </c>
      <c r="AX298" s="13" t="s">
        <v>76</v>
      </c>
      <c r="AY298" s="211" t="s">
        <v>151</v>
      </c>
    </row>
    <row r="299" spans="2:51" s="13" customFormat="1" ht="11.25">
      <c r="B299" s="200"/>
      <c r="C299" s="201"/>
      <c r="D299" s="202" t="s">
        <v>160</v>
      </c>
      <c r="E299" s="203" t="s">
        <v>1</v>
      </c>
      <c r="F299" s="204" t="s">
        <v>375</v>
      </c>
      <c r="G299" s="201"/>
      <c r="H299" s="205">
        <v>23</v>
      </c>
      <c r="I299" s="206"/>
      <c r="J299" s="201"/>
      <c r="K299" s="201"/>
      <c r="L299" s="207"/>
      <c r="M299" s="208"/>
      <c r="N299" s="209"/>
      <c r="O299" s="209"/>
      <c r="P299" s="209"/>
      <c r="Q299" s="209"/>
      <c r="R299" s="209"/>
      <c r="S299" s="209"/>
      <c r="T299" s="210"/>
      <c r="AT299" s="211" t="s">
        <v>160</v>
      </c>
      <c r="AU299" s="211" t="s">
        <v>159</v>
      </c>
      <c r="AV299" s="13" t="s">
        <v>159</v>
      </c>
      <c r="AW299" s="13" t="s">
        <v>34</v>
      </c>
      <c r="AX299" s="13" t="s">
        <v>76</v>
      </c>
      <c r="AY299" s="211" t="s">
        <v>151</v>
      </c>
    </row>
    <row r="300" spans="2:51" s="13" customFormat="1" ht="11.25">
      <c r="B300" s="200"/>
      <c r="C300" s="201"/>
      <c r="D300" s="202" t="s">
        <v>160</v>
      </c>
      <c r="E300" s="203" t="s">
        <v>1</v>
      </c>
      <c r="F300" s="204" t="s">
        <v>376</v>
      </c>
      <c r="G300" s="201"/>
      <c r="H300" s="205">
        <v>42</v>
      </c>
      <c r="I300" s="206"/>
      <c r="J300" s="201"/>
      <c r="K300" s="201"/>
      <c r="L300" s="207"/>
      <c r="M300" s="208"/>
      <c r="N300" s="209"/>
      <c r="O300" s="209"/>
      <c r="P300" s="209"/>
      <c r="Q300" s="209"/>
      <c r="R300" s="209"/>
      <c r="S300" s="209"/>
      <c r="T300" s="210"/>
      <c r="AT300" s="211" t="s">
        <v>160</v>
      </c>
      <c r="AU300" s="211" t="s">
        <v>159</v>
      </c>
      <c r="AV300" s="13" t="s">
        <v>159</v>
      </c>
      <c r="AW300" s="13" t="s">
        <v>34</v>
      </c>
      <c r="AX300" s="13" t="s">
        <v>76</v>
      </c>
      <c r="AY300" s="211" t="s">
        <v>151</v>
      </c>
    </row>
    <row r="301" spans="2:51" s="13" customFormat="1" ht="11.25">
      <c r="B301" s="200"/>
      <c r="C301" s="201"/>
      <c r="D301" s="202" t="s">
        <v>160</v>
      </c>
      <c r="E301" s="203" t="s">
        <v>1</v>
      </c>
      <c r="F301" s="204" t="s">
        <v>377</v>
      </c>
      <c r="G301" s="201"/>
      <c r="H301" s="205">
        <v>33.1</v>
      </c>
      <c r="I301" s="206"/>
      <c r="J301" s="201"/>
      <c r="K301" s="201"/>
      <c r="L301" s="207"/>
      <c r="M301" s="208"/>
      <c r="N301" s="209"/>
      <c r="O301" s="209"/>
      <c r="P301" s="209"/>
      <c r="Q301" s="209"/>
      <c r="R301" s="209"/>
      <c r="S301" s="209"/>
      <c r="T301" s="210"/>
      <c r="AT301" s="211" t="s">
        <v>160</v>
      </c>
      <c r="AU301" s="211" t="s">
        <v>159</v>
      </c>
      <c r="AV301" s="13" t="s">
        <v>159</v>
      </c>
      <c r="AW301" s="13" t="s">
        <v>34</v>
      </c>
      <c r="AX301" s="13" t="s">
        <v>76</v>
      </c>
      <c r="AY301" s="211" t="s">
        <v>151</v>
      </c>
    </row>
    <row r="302" spans="2:51" s="13" customFormat="1" ht="11.25">
      <c r="B302" s="200"/>
      <c r="C302" s="201"/>
      <c r="D302" s="202" t="s">
        <v>160</v>
      </c>
      <c r="E302" s="203" t="s">
        <v>1</v>
      </c>
      <c r="F302" s="204" t="s">
        <v>378</v>
      </c>
      <c r="G302" s="201"/>
      <c r="H302" s="205">
        <v>24</v>
      </c>
      <c r="I302" s="206"/>
      <c r="J302" s="201"/>
      <c r="K302" s="201"/>
      <c r="L302" s="207"/>
      <c r="M302" s="208"/>
      <c r="N302" s="209"/>
      <c r="O302" s="209"/>
      <c r="P302" s="209"/>
      <c r="Q302" s="209"/>
      <c r="R302" s="209"/>
      <c r="S302" s="209"/>
      <c r="T302" s="210"/>
      <c r="AT302" s="211" t="s">
        <v>160</v>
      </c>
      <c r="AU302" s="211" t="s">
        <v>159</v>
      </c>
      <c r="AV302" s="13" t="s">
        <v>159</v>
      </c>
      <c r="AW302" s="13" t="s">
        <v>34</v>
      </c>
      <c r="AX302" s="13" t="s">
        <v>76</v>
      </c>
      <c r="AY302" s="211" t="s">
        <v>151</v>
      </c>
    </row>
    <row r="303" spans="2:51" s="14" customFormat="1" ht="11.25">
      <c r="B303" s="212"/>
      <c r="C303" s="213"/>
      <c r="D303" s="202" t="s">
        <v>160</v>
      </c>
      <c r="E303" s="214" t="s">
        <v>1</v>
      </c>
      <c r="F303" s="215" t="s">
        <v>162</v>
      </c>
      <c r="G303" s="213"/>
      <c r="H303" s="216">
        <v>138.1</v>
      </c>
      <c r="I303" s="217"/>
      <c r="J303" s="213"/>
      <c r="K303" s="213"/>
      <c r="L303" s="218"/>
      <c r="M303" s="219"/>
      <c r="N303" s="220"/>
      <c r="O303" s="220"/>
      <c r="P303" s="220"/>
      <c r="Q303" s="220"/>
      <c r="R303" s="220"/>
      <c r="S303" s="220"/>
      <c r="T303" s="221"/>
      <c r="AT303" s="222" t="s">
        <v>160</v>
      </c>
      <c r="AU303" s="222" t="s">
        <v>159</v>
      </c>
      <c r="AV303" s="14" t="s">
        <v>158</v>
      </c>
      <c r="AW303" s="14" t="s">
        <v>34</v>
      </c>
      <c r="AX303" s="14" t="s">
        <v>84</v>
      </c>
      <c r="AY303" s="222" t="s">
        <v>151</v>
      </c>
    </row>
    <row r="304" spans="1:65" s="2" customFormat="1" ht="21.75" customHeight="1">
      <c r="A304" s="35"/>
      <c r="B304" s="36"/>
      <c r="C304" s="187" t="s">
        <v>379</v>
      </c>
      <c r="D304" s="187" t="s">
        <v>153</v>
      </c>
      <c r="E304" s="188" t="s">
        <v>380</v>
      </c>
      <c r="F304" s="189" t="s">
        <v>381</v>
      </c>
      <c r="G304" s="190" t="s">
        <v>274</v>
      </c>
      <c r="H304" s="191">
        <v>1.5</v>
      </c>
      <c r="I304" s="192"/>
      <c r="J304" s="193">
        <f>ROUND(I304*H304,2)</f>
        <v>0</v>
      </c>
      <c r="K304" s="189" t="s">
        <v>157</v>
      </c>
      <c r="L304" s="40"/>
      <c r="M304" s="194" t="s">
        <v>1</v>
      </c>
      <c r="N304" s="195" t="s">
        <v>42</v>
      </c>
      <c r="O304" s="72"/>
      <c r="P304" s="196">
        <f>O304*H304</f>
        <v>0</v>
      </c>
      <c r="Q304" s="196">
        <v>0</v>
      </c>
      <c r="R304" s="196">
        <f>Q304*H304</f>
        <v>0</v>
      </c>
      <c r="S304" s="196">
        <v>0</v>
      </c>
      <c r="T304" s="197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198" t="s">
        <v>158</v>
      </c>
      <c r="AT304" s="198" t="s">
        <v>153</v>
      </c>
      <c r="AU304" s="198" t="s">
        <v>159</v>
      </c>
      <c r="AY304" s="18" t="s">
        <v>151</v>
      </c>
      <c r="BE304" s="199">
        <f>IF(N304="základní",J304,0)</f>
        <v>0</v>
      </c>
      <c r="BF304" s="199">
        <f>IF(N304="snížená",J304,0)</f>
        <v>0</v>
      </c>
      <c r="BG304" s="199">
        <f>IF(N304="zákl. přenesená",J304,0)</f>
        <v>0</v>
      </c>
      <c r="BH304" s="199">
        <f>IF(N304="sníž. přenesená",J304,0)</f>
        <v>0</v>
      </c>
      <c r="BI304" s="199">
        <f>IF(N304="nulová",J304,0)</f>
        <v>0</v>
      </c>
      <c r="BJ304" s="18" t="s">
        <v>159</v>
      </c>
      <c r="BK304" s="199">
        <f>ROUND(I304*H304,2)</f>
        <v>0</v>
      </c>
      <c r="BL304" s="18" t="s">
        <v>158</v>
      </c>
      <c r="BM304" s="198" t="s">
        <v>382</v>
      </c>
    </row>
    <row r="305" spans="2:51" s="15" customFormat="1" ht="11.25">
      <c r="B305" s="223"/>
      <c r="C305" s="224"/>
      <c r="D305" s="202" t="s">
        <v>160</v>
      </c>
      <c r="E305" s="225" t="s">
        <v>1</v>
      </c>
      <c r="F305" s="226" t="s">
        <v>373</v>
      </c>
      <c r="G305" s="224"/>
      <c r="H305" s="225" t="s">
        <v>1</v>
      </c>
      <c r="I305" s="227"/>
      <c r="J305" s="224"/>
      <c r="K305" s="224"/>
      <c r="L305" s="228"/>
      <c r="M305" s="229"/>
      <c r="N305" s="230"/>
      <c r="O305" s="230"/>
      <c r="P305" s="230"/>
      <c r="Q305" s="230"/>
      <c r="R305" s="230"/>
      <c r="S305" s="230"/>
      <c r="T305" s="231"/>
      <c r="AT305" s="232" t="s">
        <v>160</v>
      </c>
      <c r="AU305" s="232" t="s">
        <v>159</v>
      </c>
      <c r="AV305" s="15" t="s">
        <v>84</v>
      </c>
      <c r="AW305" s="15" t="s">
        <v>34</v>
      </c>
      <c r="AX305" s="15" t="s">
        <v>76</v>
      </c>
      <c r="AY305" s="232" t="s">
        <v>151</v>
      </c>
    </row>
    <row r="306" spans="2:51" s="13" customFormat="1" ht="11.25">
      <c r="B306" s="200"/>
      <c r="C306" s="201"/>
      <c r="D306" s="202" t="s">
        <v>160</v>
      </c>
      <c r="E306" s="203" t="s">
        <v>1</v>
      </c>
      <c r="F306" s="204" t="s">
        <v>383</v>
      </c>
      <c r="G306" s="201"/>
      <c r="H306" s="205">
        <v>1.5</v>
      </c>
      <c r="I306" s="206"/>
      <c r="J306" s="201"/>
      <c r="K306" s="201"/>
      <c r="L306" s="207"/>
      <c r="M306" s="208"/>
      <c r="N306" s="209"/>
      <c r="O306" s="209"/>
      <c r="P306" s="209"/>
      <c r="Q306" s="209"/>
      <c r="R306" s="209"/>
      <c r="S306" s="209"/>
      <c r="T306" s="210"/>
      <c r="AT306" s="211" t="s">
        <v>160</v>
      </c>
      <c r="AU306" s="211" t="s">
        <v>159</v>
      </c>
      <c r="AV306" s="13" t="s">
        <v>159</v>
      </c>
      <c r="AW306" s="13" t="s">
        <v>34</v>
      </c>
      <c r="AX306" s="13" t="s">
        <v>76</v>
      </c>
      <c r="AY306" s="211" t="s">
        <v>151</v>
      </c>
    </row>
    <row r="307" spans="2:51" s="14" customFormat="1" ht="11.25">
      <c r="B307" s="212"/>
      <c r="C307" s="213"/>
      <c r="D307" s="202" t="s">
        <v>160</v>
      </c>
      <c r="E307" s="214" t="s">
        <v>1</v>
      </c>
      <c r="F307" s="215" t="s">
        <v>162</v>
      </c>
      <c r="G307" s="213"/>
      <c r="H307" s="216">
        <v>1.5</v>
      </c>
      <c r="I307" s="217"/>
      <c r="J307" s="213"/>
      <c r="K307" s="213"/>
      <c r="L307" s="218"/>
      <c r="M307" s="219"/>
      <c r="N307" s="220"/>
      <c r="O307" s="220"/>
      <c r="P307" s="220"/>
      <c r="Q307" s="220"/>
      <c r="R307" s="220"/>
      <c r="S307" s="220"/>
      <c r="T307" s="221"/>
      <c r="AT307" s="222" t="s">
        <v>160</v>
      </c>
      <c r="AU307" s="222" t="s">
        <v>159</v>
      </c>
      <c r="AV307" s="14" t="s">
        <v>158</v>
      </c>
      <c r="AW307" s="14" t="s">
        <v>34</v>
      </c>
      <c r="AX307" s="14" t="s">
        <v>84</v>
      </c>
      <c r="AY307" s="222" t="s">
        <v>151</v>
      </c>
    </row>
    <row r="308" spans="1:65" s="2" customFormat="1" ht="24.2" customHeight="1">
      <c r="A308" s="35"/>
      <c r="B308" s="36"/>
      <c r="C308" s="187" t="s">
        <v>267</v>
      </c>
      <c r="D308" s="187" t="s">
        <v>153</v>
      </c>
      <c r="E308" s="188" t="s">
        <v>384</v>
      </c>
      <c r="F308" s="189" t="s">
        <v>385</v>
      </c>
      <c r="G308" s="190" t="s">
        <v>274</v>
      </c>
      <c r="H308" s="191">
        <v>16.5</v>
      </c>
      <c r="I308" s="192"/>
      <c r="J308" s="193">
        <f>ROUND(I308*H308,2)</f>
        <v>0</v>
      </c>
      <c r="K308" s="189" t="s">
        <v>157</v>
      </c>
      <c r="L308" s="40"/>
      <c r="M308" s="194" t="s">
        <v>1</v>
      </c>
      <c r="N308" s="195" t="s">
        <v>42</v>
      </c>
      <c r="O308" s="72"/>
      <c r="P308" s="196">
        <f>O308*H308</f>
        <v>0</v>
      </c>
      <c r="Q308" s="196">
        <v>0</v>
      </c>
      <c r="R308" s="196">
        <f>Q308*H308</f>
        <v>0</v>
      </c>
      <c r="S308" s="196">
        <v>0</v>
      </c>
      <c r="T308" s="197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198" t="s">
        <v>158</v>
      </c>
      <c r="AT308" s="198" t="s">
        <v>153</v>
      </c>
      <c r="AU308" s="198" t="s">
        <v>159</v>
      </c>
      <c r="AY308" s="18" t="s">
        <v>151</v>
      </c>
      <c r="BE308" s="199">
        <f>IF(N308="základní",J308,0)</f>
        <v>0</v>
      </c>
      <c r="BF308" s="199">
        <f>IF(N308="snížená",J308,0)</f>
        <v>0</v>
      </c>
      <c r="BG308" s="199">
        <f>IF(N308="zákl. přenesená",J308,0)</f>
        <v>0</v>
      </c>
      <c r="BH308" s="199">
        <f>IF(N308="sníž. přenesená",J308,0)</f>
        <v>0</v>
      </c>
      <c r="BI308" s="199">
        <f>IF(N308="nulová",J308,0)</f>
        <v>0</v>
      </c>
      <c r="BJ308" s="18" t="s">
        <v>159</v>
      </c>
      <c r="BK308" s="199">
        <f>ROUND(I308*H308,2)</f>
        <v>0</v>
      </c>
      <c r="BL308" s="18" t="s">
        <v>158</v>
      </c>
      <c r="BM308" s="198" t="s">
        <v>386</v>
      </c>
    </row>
    <row r="309" spans="2:51" s="13" customFormat="1" ht="11.25">
      <c r="B309" s="200"/>
      <c r="C309" s="201"/>
      <c r="D309" s="202" t="s">
        <v>160</v>
      </c>
      <c r="E309" s="203" t="s">
        <v>1</v>
      </c>
      <c r="F309" s="204" t="s">
        <v>387</v>
      </c>
      <c r="G309" s="201"/>
      <c r="H309" s="205">
        <v>16.5</v>
      </c>
      <c r="I309" s="206"/>
      <c r="J309" s="201"/>
      <c r="K309" s="201"/>
      <c r="L309" s="207"/>
      <c r="M309" s="208"/>
      <c r="N309" s="209"/>
      <c r="O309" s="209"/>
      <c r="P309" s="209"/>
      <c r="Q309" s="209"/>
      <c r="R309" s="209"/>
      <c r="S309" s="209"/>
      <c r="T309" s="210"/>
      <c r="AT309" s="211" t="s">
        <v>160</v>
      </c>
      <c r="AU309" s="211" t="s">
        <v>159</v>
      </c>
      <c r="AV309" s="13" t="s">
        <v>159</v>
      </c>
      <c r="AW309" s="13" t="s">
        <v>34</v>
      </c>
      <c r="AX309" s="13" t="s">
        <v>76</v>
      </c>
      <c r="AY309" s="211" t="s">
        <v>151</v>
      </c>
    </row>
    <row r="310" spans="2:51" s="14" customFormat="1" ht="11.25">
      <c r="B310" s="212"/>
      <c r="C310" s="213"/>
      <c r="D310" s="202" t="s">
        <v>160</v>
      </c>
      <c r="E310" s="214" t="s">
        <v>1</v>
      </c>
      <c r="F310" s="215" t="s">
        <v>162</v>
      </c>
      <c r="G310" s="213"/>
      <c r="H310" s="216">
        <v>16.5</v>
      </c>
      <c r="I310" s="217"/>
      <c r="J310" s="213"/>
      <c r="K310" s="213"/>
      <c r="L310" s="218"/>
      <c r="M310" s="219"/>
      <c r="N310" s="220"/>
      <c r="O310" s="220"/>
      <c r="P310" s="220"/>
      <c r="Q310" s="220"/>
      <c r="R310" s="220"/>
      <c r="S310" s="220"/>
      <c r="T310" s="221"/>
      <c r="AT310" s="222" t="s">
        <v>160</v>
      </c>
      <c r="AU310" s="222" t="s">
        <v>159</v>
      </c>
      <c r="AV310" s="14" t="s">
        <v>158</v>
      </c>
      <c r="AW310" s="14" t="s">
        <v>34</v>
      </c>
      <c r="AX310" s="14" t="s">
        <v>84</v>
      </c>
      <c r="AY310" s="222" t="s">
        <v>151</v>
      </c>
    </row>
    <row r="311" spans="1:65" s="2" customFormat="1" ht="16.5" customHeight="1">
      <c r="A311" s="35"/>
      <c r="B311" s="36"/>
      <c r="C311" s="187" t="s">
        <v>388</v>
      </c>
      <c r="D311" s="187" t="s">
        <v>153</v>
      </c>
      <c r="E311" s="188" t="s">
        <v>389</v>
      </c>
      <c r="F311" s="189" t="s">
        <v>390</v>
      </c>
      <c r="G311" s="190" t="s">
        <v>274</v>
      </c>
      <c r="H311" s="191">
        <v>9</v>
      </c>
      <c r="I311" s="192"/>
      <c r="J311" s="193">
        <f>ROUND(I311*H311,2)</f>
        <v>0</v>
      </c>
      <c r="K311" s="189" t="s">
        <v>157</v>
      </c>
      <c r="L311" s="40"/>
      <c r="M311" s="194" t="s">
        <v>1</v>
      </c>
      <c r="N311" s="195" t="s">
        <v>42</v>
      </c>
      <c r="O311" s="72"/>
      <c r="P311" s="196">
        <f>O311*H311</f>
        <v>0</v>
      </c>
      <c r="Q311" s="196">
        <v>0</v>
      </c>
      <c r="R311" s="196">
        <f>Q311*H311</f>
        <v>0</v>
      </c>
      <c r="S311" s="196">
        <v>0</v>
      </c>
      <c r="T311" s="197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98" t="s">
        <v>158</v>
      </c>
      <c r="AT311" s="198" t="s">
        <v>153</v>
      </c>
      <c r="AU311" s="198" t="s">
        <v>159</v>
      </c>
      <c r="AY311" s="18" t="s">
        <v>151</v>
      </c>
      <c r="BE311" s="199">
        <f>IF(N311="základní",J311,0)</f>
        <v>0</v>
      </c>
      <c r="BF311" s="199">
        <f>IF(N311="snížená",J311,0)</f>
        <v>0</v>
      </c>
      <c r="BG311" s="199">
        <f>IF(N311="zákl. přenesená",J311,0)</f>
        <v>0</v>
      </c>
      <c r="BH311" s="199">
        <f>IF(N311="sníž. přenesená",J311,0)</f>
        <v>0</v>
      </c>
      <c r="BI311" s="199">
        <f>IF(N311="nulová",J311,0)</f>
        <v>0</v>
      </c>
      <c r="BJ311" s="18" t="s">
        <v>159</v>
      </c>
      <c r="BK311" s="199">
        <f>ROUND(I311*H311,2)</f>
        <v>0</v>
      </c>
      <c r="BL311" s="18" t="s">
        <v>158</v>
      </c>
      <c r="BM311" s="198" t="s">
        <v>391</v>
      </c>
    </row>
    <row r="312" spans="2:51" s="15" customFormat="1" ht="11.25">
      <c r="B312" s="223"/>
      <c r="C312" s="224"/>
      <c r="D312" s="202" t="s">
        <v>160</v>
      </c>
      <c r="E312" s="225" t="s">
        <v>1</v>
      </c>
      <c r="F312" s="226" t="s">
        <v>240</v>
      </c>
      <c r="G312" s="224"/>
      <c r="H312" s="225" t="s">
        <v>1</v>
      </c>
      <c r="I312" s="227"/>
      <c r="J312" s="224"/>
      <c r="K312" s="224"/>
      <c r="L312" s="228"/>
      <c r="M312" s="229"/>
      <c r="N312" s="230"/>
      <c r="O312" s="230"/>
      <c r="P312" s="230"/>
      <c r="Q312" s="230"/>
      <c r="R312" s="230"/>
      <c r="S312" s="230"/>
      <c r="T312" s="231"/>
      <c r="AT312" s="232" t="s">
        <v>160</v>
      </c>
      <c r="AU312" s="232" t="s">
        <v>159</v>
      </c>
      <c r="AV312" s="15" t="s">
        <v>84</v>
      </c>
      <c r="AW312" s="15" t="s">
        <v>34</v>
      </c>
      <c r="AX312" s="15" t="s">
        <v>76</v>
      </c>
      <c r="AY312" s="232" t="s">
        <v>151</v>
      </c>
    </row>
    <row r="313" spans="2:51" s="13" customFormat="1" ht="11.25">
      <c r="B313" s="200"/>
      <c r="C313" s="201"/>
      <c r="D313" s="202" t="s">
        <v>160</v>
      </c>
      <c r="E313" s="203" t="s">
        <v>1</v>
      </c>
      <c r="F313" s="204" t="s">
        <v>241</v>
      </c>
      <c r="G313" s="201"/>
      <c r="H313" s="205">
        <v>4.2</v>
      </c>
      <c r="I313" s="206"/>
      <c r="J313" s="201"/>
      <c r="K313" s="201"/>
      <c r="L313" s="207"/>
      <c r="M313" s="208"/>
      <c r="N313" s="209"/>
      <c r="O313" s="209"/>
      <c r="P313" s="209"/>
      <c r="Q313" s="209"/>
      <c r="R313" s="209"/>
      <c r="S313" s="209"/>
      <c r="T313" s="210"/>
      <c r="AT313" s="211" t="s">
        <v>160</v>
      </c>
      <c r="AU313" s="211" t="s">
        <v>159</v>
      </c>
      <c r="AV313" s="13" t="s">
        <v>159</v>
      </c>
      <c r="AW313" s="13" t="s">
        <v>34</v>
      </c>
      <c r="AX313" s="13" t="s">
        <v>76</v>
      </c>
      <c r="AY313" s="211" t="s">
        <v>151</v>
      </c>
    </row>
    <row r="314" spans="2:51" s="13" customFormat="1" ht="11.25">
      <c r="B314" s="200"/>
      <c r="C314" s="201"/>
      <c r="D314" s="202" t="s">
        <v>160</v>
      </c>
      <c r="E314" s="203" t="s">
        <v>1</v>
      </c>
      <c r="F314" s="204" t="s">
        <v>242</v>
      </c>
      <c r="G314" s="201"/>
      <c r="H314" s="205">
        <v>2.8</v>
      </c>
      <c r="I314" s="206"/>
      <c r="J314" s="201"/>
      <c r="K314" s="201"/>
      <c r="L314" s="207"/>
      <c r="M314" s="208"/>
      <c r="N314" s="209"/>
      <c r="O314" s="209"/>
      <c r="P314" s="209"/>
      <c r="Q314" s="209"/>
      <c r="R314" s="209"/>
      <c r="S314" s="209"/>
      <c r="T314" s="210"/>
      <c r="AT314" s="211" t="s">
        <v>160</v>
      </c>
      <c r="AU314" s="211" t="s">
        <v>159</v>
      </c>
      <c r="AV314" s="13" t="s">
        <v>159</v>
      </c>
      <c r="AW314" s="13" t="s">
        <v>34</v>
      </c>
      <c r="AX314" s="13" t="s">
        <v>76</v>
      </c>
      <c r="AY314" s="211" t="s">
        <v>151</v>
      </c>
    </row>
    <row r="315" spans="2:51" s="13" customFormat="1" ht="11.25">
      <c r="B315" s="200"/>
      <c r="C315" s="201"/>
      <c r="D315" s="202" t="s">
        <v>160</v>
      </c>
      <c r="E315" s="203" t="s">
        <v>1</v>
      </c>
      <c r="F315" s="204" t="s">
        <v>243</v>
      </c>
      <c r="G315" s="201"/>
      <c r="H315" s="205">
        <v>2</v>
      </c>
      <c r="I315" s="206"/>
      <c r="J315" s="201"/>
      <c r="K315" s="201"/>
      <c r="L315" s="207"/>
      <c r="M315" s="208"/>
      <c r="N315" s="209"/>
      <c r="O315" s="209"/>
      <c r="P315" s="209"/>
      <c r="Q315" s="209"/>
      <c r="R315" s="209"/>
      <c r="S315" s="209"/>
      <c r="T315" s="210"/>
      <c r="AT315" s="211" t="s">
        <v>160</v>
      </c>
      <c r="AU315" s="211" t="s">
        <v>159</v>
      </c>
      <c r="AV315" s="13" t="s">
        <v>159</v>
      </c>
      <c r="AW315" s="13" t="s">
        <v>34</v>
      </c>
      <c r="AX315" s="13" t="s">
        <v>76</v>
      </c>
      <c r="AY315" s="211" t="s">
        <v>151</v>
      </c>
    </row>
    <row r="316" spans="2:51" s="14" customFormat="1" ht="11.25">
      <c r="B316" s="212"/>
      <c r="C316" s="213"/>
      <c r="D316" s="202" t="s">
        <v>160</v>
      </c>
      <c r="E316" s="214" t="s">
        <v>1</v>
      </c>
      <c r="F316" s="215" t="s">
        <v>162</v>
      </c>
      <c r="G316" s="213"/>
      <c r="H316" s="216">
        <v>9</v>
      </c>
      <c r="I316" s="217"/>
      <c r="J316" s="213"/>
      <c r="K316" s="213"/>
      <c r="L316" s="218"/>
      <c r="M316" s="219"/>
      <c r="N316" s="220"/>
      <c r="O316" s="220"/>
      <c r="P316" s="220"/>
      <c r="Q316" s="220"/>
      <c r="R316" s="220"/>
      <c r="S316" s="220"/>
      <c r="T316" s="221"/>
      <c r="AT316" s="222" t="s">
        <v>160</v>
      </c>
      <c r="AU316" s="222" t="s">
        <v>159</v>
      </c>
      <c r="AV316" s="14" t="s">
        <v>158</v>
      </c>
      <c r="AW316" s="14" t="s">
        <v>34</v>
      </c>
      <c r="AX316" s="14" t="s">
        <v>84</v>
      </c>
      <c r="AY316" s="222" t="s">
        <v>151</v>
      </c>
    </row>
    <row r="317" spans="1:65" s="2" customFormat="1" ht="24.2" customHeight="1">
      <c r="A317" s="35"/>
      <c r="B317" s="36"/>
      <c r="C317" s="187" t="s">
        <v>271</v>
      </c>
      <c r="D317" s="187" t="s">
        <v>153</v>
      </c>
      <c r="E317" s="188" t="s">
        <v>392</v>
      </c>
      <c r="F317" s="189" t="s">
        <v>393</v>
      </c>
      <c r="G317" s="190" t="s">
        <v>165</v>
      </c>
      <c r="H317" s="191">
        <v>13.95</v>
      </c>
      <c r="I317" s="192"/>
      <c r="J317" s="193">
        <f>ROUND(I317*H317,2)</f>
        <v>0</v>
      </c>
      <c r="K317" s="189" t="s">
        <v>157</v>
      </c>
      <c r="L317" s="40"/>
      <c r="M317" s="194" t="s">
        <v>1</v>
      </c>
      <c r="N317" s="195" t="s">
        <v>42</v>
      </c>
      <c r="O317" s="72"/>
      <c r="P317" s="196">
        <f>O317*H317</f>
        <v>0</v>
      </c>
      <c r="Q317" s="196">
        <v>0</v>
      </c>
      <c r="R317" s="196">
        <f>Q317*H317</f>
        <v>0</v>
      </c>
      <c r="S317" s="196">
        <v>0</v>
      </c>
      <c r="T317" s="197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98" t="s">
        <v>158</v>
      </c>
      <c r="AT317" s="198" t="s">
        <v>153</v>
      </c>
      <c r="AU317" s="198" t="s">
        <v>159</v>
      </c>
      <c r="AY317" s="18" t="s">
        <v>151</v>
      </c>
      <c r="BE317" s="199">
        <f>IF(N317="základní",J317,0)</f>
        <v>0</v>
      </c>
      <c r="BF317" s="199">
        <f>IF(N317="snížená",J317,0)</f>
        <v>0</v>
      </c>
      <c r="BG317" s="199">
        <f>IF(N317="zákl. přenesená",J317,0)</f>
        <v>0</v>
      </c>
      <c r="BH317" s="199">
        <f>IF(N317="sníž. přenesená",J317,0)</f>
        <v>0</v>
      </c>
      <c r="BI317" s="199">
        <f>IF(N317="nulová",J317,0)</f>
        <v>0</v>
      </c>
      <c r="BJ317" s="18" t="s">
        <v>159</v>
      </c>
      <c r="BK317" s="199">
        <f>ROUND(I317*H317,2)</f>
        <v>0</v>
      </c>
      <c r="BL317" s="18" t="s">
        <v>158</v>
      </c>
      <c r="BM317" s="198" t="s">
        <v>394</v>
      </c>
    </row>
    <row r="318" spans="1:65" s="2" customFormat="1" ht="24.2" customHeight="1">
      <c r="A318" s="35"/>
      <c r="B318" s="36"/>
      <c r="C318" s="187" t="s">
        <v>395</v>
      </c>
      <c r="D318" s="187" t="s">
        <v>153</v>
      </c>
      <c r="E318" s="188" t="s">
        <v>396</v>
      </c>
      <c r="F318" s="189" t="s">
        <v>397</v>
      </c>
      <c r="G318" s="190" t="s">
        <v>165</v>
      </c>
      <c r="H318" s="191">
        <v>153.84</v>
      </c>
      <c r="I318" s="192"/>
      <c r="J318" s="193">
        <f>ROUND(I318*H318,2)</f>
        <v>0</v>
      </c>
      <c r="K318" s="189" t="s">
        <v>157</v>
      </c>
      <c r="L318" s="40"/>
      <c r="M318" s="194" t="s">
        <v>1</v>
      </c>
      <c r="N318" s="195" t="s">
        <v>42</v>
      </c>
      <c r="O318" s="72"/>
      <c r="P318" s="196">
        <f>O318*H318</f>
        <v>0</v>
      </c>
      <c r="Q318" s="196">
        <v>0</v>
      </c>
      <c r="R318" s="196">
        <f>Q318*H318</f>
        <v>0</v>
      </c>
      <c r="S318" s="196">
        <v>0</v>
      </c>
      <c r="T318" s="197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198" t="s">
        <v>158</v>
      </c>
      <c r="AT318" s="198" t="s">
        <v>153</v>
      </c>
      <c r="AU318" s="198" t="s">
        <v>159</v>
      </c>
      <c r="AY318" s="18" t="s">
        <v>151</v>
      </c>
      <c r="BE318" s="199">
        <f>IF(N318="základní",J318,0)</f>
        <v>0</v>
      </c>
      <c r="BF318" s="199">
        <f>IF(N318="snížená",J318,0)</f>
        <v>0</v>
      </c>
      <c r="BG318" s="199">
        <f>IF(N318="zákl. přenesená",J318,0)</f>
        <v>0</v>
      </c>
      <c r="BH318" s="199">
        <f>IF(N318="sníž. přenesená",J318,0)</f>
        <v>0</v>
      </c>
      <c r="BI318" s="199">
        <f>IF(N318="nulová",J318,0)</f>
        <v>0</v>
      </c>
      <c r="BJ318" s="18" t="s">
        <v>159</v>
      </c>
      <c r="BK318" s="199">
        <f>ROUND(I318*H318,2)</f>
        <v>0</v>
      </c>
      <c r="BL318" s="18" t="s">
        <v>158</v>
      </c>
      <c r="BM318" s="198" t="s">
        <v>398</v>
      </c>
    </row>
    <row r="319" spans="1:65" s="2" customFormat="1" ht="24.2" customHeight="1">
      <c r="A319" s="35"/>
      <c r="B319" s="36"/>
      <c r="C319" s="187" t="s">
        <v>275</v>
      </c>
      <c r="D319" s="187" t="s">
        <v>153</v>
      </c>
      <c r="E319" s="188" t="s">
        <v>399</v>
      </c>
      <c r="F319" s="189" t="s">
        <v>400</v>
      </c>
      <c r="G319" s="190" t="s">
        <v>165</v>
      </c>
      <c r="H319" s="191">
        <v>269.8</v>
      </c>
      <c r="I319" s="192"/>
      <c r="J319" s="193">
        <f>ROUND(I319*H319,2)</f>
        <v>0</v>
      </c>
      <c r="K319" s="189" t="s">
        <v>157</v>
      </c>
      <c r="L319" s="40"/>
      <c r="M319" s="194" t="s">
        <v>1</v>
      </c>
      <c r="N319" s="195" t="s">
        <v>42</v>
      </c>
      <c r="O319" s="72"/>
      <c r="P319" s="196">
        <f>O319*H319</f>
        <v>0</v>
      </c>
      <c r="Q319" s="196">
        <v>0</v>
      </c>
      <c r="R319" s="196">
        <f>Q319*H319</f>
        <v>0</v>
      </c>
      <c r="S319" s="196">
        <v>0</v>
      </c>
      <c r="T319" s="197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198" t="s">
        <v>158</v>
      </c>
      <c r="AT319" s="198" t="s">
        <v>153</v>
      </c>
      <c r="AU319" s="198" t="s">
        <v>159</v>
      </c>
      <c r="AY319" s="18" t="s">
        <v>151</v>
      </c>
      <c r="BE319" s="199">
        <f>IF(N319="základní",J319,0)</f>
        <v>0</v>
      </c>
      <c r="BF319" s="199">
        <f>IF(N319="snížená",J319,0)</f>
        <v>0</v>
      </c>
      <c r="BG319" s="199">
        <f>IF(N319="zákl. přenesená",J319,0)</f>
        <v>0</v>
      </c>
      <c r="BH319" s="199">
        <f>IF(N319="sníž. přenesená",J319,0)</f>
        <v>0</v>
      </c>
      <c r="BI319" s="199">
        <f>IF(N319="nulová",J319,0)</f>
        <v>0</v>
      </c>
      <c r="BJ319" s="18" t="s">
        <v>159</v>
      </c>
      <c r="BK319" s="199">
        <f>ROUND(I319*H319,2)</f>
        <v>0</v>
      </c>
      <c r="BL319" s="18" t="s">
        <v>158</v>
      </c>
      <c r="BM319" s="198" t="s">
        <v>401</v>
      </c>
    </row>
    <row r="320" spans="2:51" s="13" customFormat="1" ht="11.25">
      <c r="B320" s="200"/>
      <c r="C320" s="201"/>
      <c r="D320" s="202" t="s">
        <v>160</v>
      </c>
      <c r="E320" s="203" t="s">
        <v>1</v>
      </c>
      <c r="F320" s="204" t="s">
        <v>402</v>
      </c>
      <c r="G320" s="201"/>
      <c r="H320" s="205">
        <v>20.37</v>
      </c>
      <c r="I320" s="206"/>
      <c r="J320" s="201"/>
      <c r="K320" s="201"/>
      <c r="L320" s="207"/>
      <c r="M320" s="208"/>
      <c r="N320" s="209"/>
      <c r="O320" s="209"/>
      <c r="P320" s="209"/>
      <c r="Q320" s="209"/>
      <c r="R320" s="209"/>
      <c r="S320" s="209"/>
      <c r="T320" s="210"/>
      <c r="AT320" s="211" t="s">
        <v>160</v>
      </c>
      <c r="AU320" s="211" t="s">
        <v>159</v>
      </c>
      <c r="AV320" s="13" t="s">
        <v>159</v>
      </c>
      <c r="AW320" s="13" t="s">
        <v>34</v>
      </c>
      <c r="AX320" s="13" t="s">
        <v>76</v>
      </c>
      <c r="AY320" s="211" t="s">
        <v>151</v>
      </c>
    </row>
    <row r="321" spans="2:51" s="13" customFormat="1" ht="11.25">
      <c r="B321" s="200"/>
      <c r="C321" s="201"/>
      <c r="D321" s="202" t="s">
        <v>160</v>
      </c>
      <c r="E321" s="203" t="s">
        <v>1</v>
      </c>
      <c r="F321" s="204" t="s">
        <v>403</v>
      </c>
      <c r="G321" s="201"/>
      <c r="H321" s="205">
        <v>55</v>
      </c>
      <c r="I321" s="206"/>
      <c r="J321" s="201"/>
      <c r="K321" s="201"/>
      <c r="L321" s="207"/>
      <c r="M321" s="208"/>
      <c r="N321" s="209"/>
      <c r="O321" s="209"/>
      <c r="P321" s="209"/>
      <c r="Q321" s="209"/>
      <c r="R321" s="209"/>
      <c r="S321" s="209"/>
      <c r="T321" s="210"/>
      <c r="AT321" s="211" t="s">
        <v>160</v>
      </c>
      <c r="AU321" s="211" t="s">
        <v>159</v>
      </c>
      <c r="AV321" s="13" t="s">
        <v>159</v>
      </c>
      <c r="AW321" s="13" t="s">
        <v>34</v>
      </c>
      <c r="AX321" s="13" t="s">
        <v>76</v>
      </c>
      <c r="AY321" s="211" t="s">
        <v>151</v>
      </c>
    </row>
    <row r="322" spans="2:51" s="13" customFormat="1" ht="11.25">
      <c r="B322" s="200"/>
      <c r="C322" s="201"/>
      <c r="D322" s="202" t="s">
        <v>160</v>
      </c>
      <c r="E322" s="203" t="s">
        <v>1</v>
      </c>
      <c r="F322" s="204" t="s">
        <v>404</v>
      </c>
      <c r="G322" s="201"/>
      <c r="H322" s="205">
        <v>55.15</v>
      </c>
      <c r="I322" s="206"/>
      <c r="J322" s="201"/>
      <c r="K322" s="201"/>
      <c r="L322" s="207"/>
      <c r="M322" s="208"/>
      <c r="N322" s="209"/>
      <c r="O322" s="209"/>
      <c r="P322" s="209"/>
      <c r="Q322" s="209"/>
      <c r="R322" s="209"/>
      <c r="S322" s="209"/>
      <c r="T322" s="210"/>
      <c r="AT322" s="211" t="s">
        <v>160</v>
      </c>
      <c r="AU322" s="211" t="s">
        <v>159</v>
      </c>
      <c r="AV322" s="13" t="s">
        <v>159</v>
      </c>
      <c r="AW322" s="13" t="s">
        <v>34</v>
      </c>
      <c r="AX322" s="13" t="s">
        <v>76</v>
      </c>
      <c r="AY322" s="211" t="s">
        <v>151</v>
      </c>
    </row>
    <row r="323" spans="2:51" s="13" customFormat="1" ht="11.25">
      <c r="B323" s="200"/>
      <c r="C323" s="201"/>
      <c r="D323" s="202" t="s">
        <v>160</v>
      </c>
      <c r="E323" s="203" t="s">
        <v>1</v>
      </c>
      <c r="F323" s="204" t="s">
        <v>405</v>
      </c>
      <c r="G323" s="201"/>
      <c r="H323" s="205">
        <v>57.74</v>
      </c>
      <c r="I323" s="206"/>
      <c r="J323" s="201"/>
      <c r="K323" s="201"/>
      <c r="L323" s="207"/>
      <c r="M323" s="208"/>
      <c r="N323" s="209"/>
      <c r="O323" s="209"/>
      <c r="P323" s="209"/>
      <c r="Q323" s="209"/>
      <c r="R323" s="209"/>
      <c r="S323" s="209"/>
      <c r="T323" s="210"/>
      <c r="AT323" s="211" t="s">
        <v>160</v>
      </c>
      <c r="AU323" s="211" t="s">
        <v>159</v>
      </c>
      <c r="AV323" s="13" t="s">
        <v>159</v>
      </c>
      <c r="AW323" s="13" t="s">
        <v>34</v>
      </c>
      <c r="AX323" s="13" t="s">
        <v>76</v>
      </c>
      <c r="AY323" s="211" t="s">
        <v>151</v>
      </c>
    </row>
    <row r="324" spans="2:51" s="13" customFormat="1" ht="11.25">
      <c r="B324" s="200"/>
      <c r="C324" s="201"/>
      <c r="D324" s="202" t="s">
        <v>160</v>
      </c>
      <c r="E324" s="203" t="s">
        <v>1</v>
      </c>
      <c r="F324" s="204" t="s">
        <v>406</v>
      </c>
      <c r="G324" s="201"/>
      <c r="H324" s="205">
        <v>81.54</v>
      </c>
      <c r="I324" s="206"/>
      <c r="J324" s="201"/>
      <c r="K324" s="201"/>
      <c r="L324" s="207"/>
      <c r="M324" s="208"/>
      <c r="N324" s="209"/>
      <c r="O324" s="209"/>
      <c r="P324" s="209"/>
      <c r="Q324" s="209"/>
      <c r="R324" s="209"/>
      <c r="S324" s="209"/>
      <c r="T324" s="210"/>
      <c r="AT324" s="211" t="s">
        <v>160</v>
      </c>
      <c r="AU324" s="211" t="s">
        <v>159</v>
      </c>
      <c r="AV324" s="13" t="s">
        <v>159</v>
      </c>
      <c r="AW324" s="13" t="s">
        <v>34</v>
      </c>
      <c r="AX324" s="13" t="s">
        <v>76</v>
      </c>
      <c r="AY324" s="211" t="s">
        <v>151</v>
      </c>
    </row>
    <row r="325" spans="2:51" s="14" customFormat="1" ht="11.25">
      <c r="B325" s="212"/>
      <c r="C325" s="213"/>
      <c r="D325" s="202" t="s">
        <v>160</v>
      </c>
      <c r="E325" s="214" t="s">
        <v>1</v>
      </c>
      <c r="F325" s="215" t="s">
        <v>162</v>
      </c>
      <c r="G325" s="213"/>
      <c r="H325" s="216">
        <v>269.8</v>
      </c>
      <c r="I325" s="217"/>
      <c r="J325" s="213"/>
      <c r="K325" s="213"/>
      <c r="L325" s="218"/>
      <c r="M325" s="219"/>
      <c r="N325" s="220"/>
      <c r="O325" s="220"/>
      <c r="P325" s="220"/>
      <c r="Q325" s="220"/>
      <c r="R325" s="220"/>
      <c r="S325" s="220"/>
      <c r="T325" s="221"/>
      <c r="AT325" s="222" t="s">
        <v>160</v>
      </c>
      <c r="AU325" s="222" t="s">
        <v>159</v>
      </c>
      <c r="AV325" s="14" t="s">
        <v>158</v>
      </c>
      <c r="AW325" s="14" t="s">
        <v>34</v>
      </c>
      <c r="AX325" s="14" t="s">
        <v>84</v>
      </c>
      <c r="AY325" s="222" t="s">
        <v>151</v>
      </c>
    </row>
    <row r="326" spans="2:63" s="12" customFormat="1" ht="22.9" customHeight="1">
      <c r="B326" s="171"/>
      <c r="C326" s="172"/>
      <c r="D326" s="173" t="s">
        <v>75</v>
      </c>
      <c r="E326" s="185" t="s">
        <v>407</v>
      </c>
      <c r="F326" s="185" t="s">
        <v>408</v>
      </c>
      <c r="G326" s="172"/>
      <c r="H326" s="172"/>
      <c r="I326" s="175"/>
      <c r="J326" s="186">
        <f>BK326</f>
        <v>0</v>
      </c>
      <c r="K326" s="172"/>
      <c r="L326" s="177"/>
      <c r="M326" s="178"/>
      <c r="N326" s="179"/>
      <c r="O326" s="179"/>
      <c r="P326" s="180">
        <f>SUM(P327:P335)</f>
        <v>0</v>
      </c>
      <c r="Q326" s="179"/>
      <c r="R326" s="180">
        <f>SUM(R327:R335)</f>
        <v>0</v>
      </c>
      <c r="S326" s="179"/>
      <c r="T326" s="181">
        <f>SUM(T327:T335)</f>
        <v>0</v>
      </c>
      <c r="AR326" s="182" t="s">
        <v>84</v>
      </c>
      <c r="AT326" s="183" t="s">
        <v>75</v>
      </c>
      <c r="AU326" s="183" t="s">
        <v>84</v>
      </c>
      <c r="AY326" s="182" t="s">
        <v>151</v>
      </c>
      <c r="BK326" s="184">
        <f>SUM(BK327:BK335)</f>
        <v>0</v>
      </c>
    </row>
    <row r="327" spans="1:65" s="2" customFormat="1" ht="24.2" customHeight="1">
      <c r="A327" s="35"/>
      <c r="B327" s="36"/>
      <c r="C327" s="187" t="s">
        <v>409</v>
      </c>
      <c r="D327" s="187" t="s">
        <v>153</v>
      </c>
      <c r="E327" s="188" t="s">
        <v>410</v>
      </c>
      <c r="F327" s="189" t="s">
        <v>411</v>
      </c>
      <c r="G327" s="190" t="s">
        <v>184</v>
      </c>
      <c r="H327" s="191">
        <v>41.937</v>
      </c>
      <c r="I327" s="192"/>
      <c r="J327" s="193">
        <f>ROUND(I327*H327,2)</f>
        <v>0</v>
      </c>
      <c r="K327" s="189" t="s">
        <v>157</v>
      </c>
      <c r="L327" s="40"/>
      <c r="M327" s="194" t="s">
        <v>1</v>
      </c>
      <c r="N327" s="195" t="s">
        <v>42</v>
      </c>
      <c r="O327" s="72"/>
      <c r="P327" s="196">
        <f>O327*H327</f>
        <v>0</v>
      </c>
      <c r="Q327" s="196">
        <v>0</v>
      </c>
      <c r="R327" s="196">
        <f>Q327*H327</f>
        <v>0</v>
      </c>
      <c r="S327" s="196">
        <v>0</v>
      </c>
      <c r="T327" s="197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198" t="s">
        <v>158</v>
      </c>
      <c r="AT327" s="198" t="s">
        <v>153</v>
      </c>
      <c r="AU327" s="198" t="s">
        <v>159</v>
      </c>
      <c r="AY327" s="18" t="s">
        <v>151</v>
      </c>
      <c r="BE327" s="199">
        <f>IF(N327="základní",J327,0)</f>
        <v>0</v>
      </c>
      <c r="BF327" s="199">
        <f>IF(N327="snížená",J327,0)</f>
        <v>0</v>
      </c>
      <c r="BG327" s="199">
        <f>IF(N327="zákl. přenesená",J327,0)</f>
        <v>0</v>
      </c>
      <c r="BH327" s="199">
        <f>IF(N327="sníž. přenesená",J327,0)</f>
        <v>0</v>
      </c>
      <c r="BI327" s="199">
        <f>IF(N327="nulová",J327,0)</f>
        <v>0</v>
      </c>
      <c r="BJ327" s="18" t="s">
        <v>159</v>
      </c>
      <c r="BK327" s="199">
        <f>ROUND(I327*H327,2)</f>
        <v>0</v>
      </c>
      <c r="BL327" s="18" t="s">
        <v>158</v>
      </c>
      <c r="BM327" s="198" t="s">
        <v>412</v>
      </c>
    </row>
    <row r="328" spans="1:65" s="2" customFormat="1" ht="21.75" customHeight="1">
      <c r="A328" s="35"/>
      <c r="B328" s="36"/>
      <c r="C328" s="187" t="s">
        <v>293</v>
      </c>
      <c r="D328" s="187" t="s">
        <v>153</v>
      </c>
      <c r="E328" s="188" t="s">
        <v>413</v>
      </c>
      <c r="F328" s="189" t="s">
        <v>414</v>
      </c>
      <c r="G328" s="190" t="s">
        <v>184</v>
      </c>
      <c r="H328" s="191">
        <v>41.937</v>
      </c>
      <c r="I328" s="192"/>
      <c r="J328" s="193">
        <f>ROUND(I328*H328,2)</f>
        <v>0</v>
      </c>
      <c r="K328" s="189" t="s">
        <v>157</v>
      </c>
      <c r="L328" s="40"/>
      <c r="M328" s="194" t="s">
        <v>1</v>
      </c>
      <c r="N328" s="195" t="s">
        <v>42</v>
      </c>
      <c r="O328" s="72"/>
      <c r="P328" s="196">
        <f>O328*H328</f>
        <v>0</v>
      </c>
      <c r="Q328" s="196">
        <v>0</v>
      </c>
      <c r="R328" s="196">
        <f>Q328*H328</f>
        <v>0</v>
      </c>
      <c r="S328" s="196">
        <v>0</v>
      </c>
      <c r="T328" s="197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198" t="s">
        <v>158</v>
      </c>
      <c r="AT328" s="198" t="s">
        <v>153</v>
      </c>
      <c r="AU328" s="198" t="s">
        <v>159</v>
      </c>
      <c r="AY328" s="18" t="s">
        <v>151</v>
      </c>
      <c r="BE328" s="199">
        <f>IF(N328="základní",J328,0)</f>
        <v>0</v>
      </c>
      <c r="BF328" s="199">
        <f>IF(N328="snížená",J328,0)</f>
        <v>0</v>
      </c>
      <c r="BG328" s="199">
        <f>IF(N328="zákl. přenesená",J328,0)</f>
        <v>0</v>
      </c>
      <c r="BH328" s="199">
        <f>IF(N328="sníž. přenesená",J328,0)</f>
        <v>0</v>
      </c>
      <c r="BI328" s="199">
        <f>IF(N328="nulová",J328,0)</f>
        <v>0</v>
      </c>
      <c r="BJ328" s="18" t="s">
        <v>159</v>
      </c>
      <c r="BK328" s="199">
        <f>ROUND(I328*H328,2)</f>
        <v>0</v>
      </c>
      <c r="BL328" s="18" t="s">
        <v>158</v>
      </c>
      <c r="BM328" s="198" t="s">
        <v>415</v>
      </c>
    </row>
    <row r="329" spans="1:65" s="2" customFormat="1" ht="24.2" customHeight="1">
      <c r="A329" s="35"/>
      <c r="B329" s="36"/>
      <c r="C329" s="187" t="s">
        <v>416</v>
      </c>
      <c r="D329" s="187" t="s">
        <v>153</v>
      </c>
      <c r="E329" s="188" t="s">
        <v>417</v>
      </c>
      <c r="F329" s="189" t="s">
        <v>418</v>
      </c>
      <c r="G329" s="190" t="s">
        <v>184</v>
      </c>
      <c r="H329" s="191">
        <v>796.803</v>
      </c>
      <c r="I329" s="192"/>
      <c r="J329" s="193">
        <f>ROUND(I329*H329,2)</f>
        <v>0</v>
      </c>
      <c r="K329" s="189" t="s">
        <v>157</v>
      </c>
      <c r="L329" s="40"/>
      <c r="M329" s="194" t="s">
        <v>1</v>
      </c>
      <c r="N329" s="195" t="s">
        <v>42</v>
      </c>
      <c r="O329" s="72"/>
      <c r="P329" s="196">
        <f>O329*H329</f>
        <v>0</v>
      </c>
      <c r="Q329" s="196">
        <v>0</v>
      </c>
      <c r="R329" s="196">
        <f>Q329*H329</f>
        <v>0</v>
      </c>
      <c r="S329" s="196">
        <v>0</v>
      </c>
      <c r="T329" s="197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98" t="s">
        <v>158</v>
      </c>
      <c r="AT329" s="198" t="s">
        <v>153</v>
      </c>
      <c r="AU329" s="198" t="s">
        <v>159</v>
      </c>
      <c r="AY329" s="18" t="s">
        <v>151</v>
      </c>
      <c r="BE329" s="199">
        <f>IF(N329="základní",J329,0)</f>
        <v>0</v>
      </c>
      <c r="BF329" s="199">
        <f>IF(N329="snížená",J329,0)</f>
        <v>0</v>
      </c>
      <c r="BG329" s="199">
        <f>IF(N329="zákl. přenesená",J329,0)</f>
        <v>0</v>
      </c>
      <c r="BH329" s="199">
        <f>IF(N329="sníž. přenesená",J329,0)</f>
        <v>0</v>
      </c>
      <c r="BI329" s="199">
        <f>IF(N329="nulová",J329,0)</f>
        <v>0</v>
      </c>
      <c r="BJ329" s="18" t="s">
        <v>159</v>
      </c>
      <c r="BK329" s="199">
        <f>ROUND(I329*H329,2)</f>
        <v>0</v>
      </c>
      <c r="BL329" s="18" t="s">
        <v>158</v>
      </c>
      <c r="BM329" s="198" t="s">
        <v>419</v>
      </c>
    </row>
    <row r="330" spans="2:51" s="13" customFormat="1" ht="11.25">
      <c r="B330" s="200"/>
      <c r="C330" s="201"/>
      <c r="D330" s="202" t="s">
        <v>160</v>
      </c>
      <c r="E330" s="203" t="s">
        <v>1</v>
      </c>
      <c r="F330" s="204" t="s">
        <v>420</v>
      </c>
      <c r="G330" s="201"/>
      <c r="H330" s="205">
        <v>796.803</v>
      </c>
      <c r="I330" s="206"/>
      <c r="J330" s="201"/>
      <c r="K330" s="201"/>
      <c r="L330" s="207"/>
      <c r="M330" s="208"/>
      <c r="N330" s="209"/>
      <c r="O330" s="209"/>
      <c r="P330" s="209"/>
      <c r="Q330" s="209"/>
      <c r="R330" s="209"/>
      <c r="S330" s="209"/>
      <c r="T330" s="210"/>
      <c r="AT330" s="211" t="s">
        <v>160</v>
      </c>
      <c r="AU330" s="211" t="s">
        <v>159</v>
      </c>
      <c r="AV330" s="13" t="s">
        <v>159</v>
      </c>
      <c r="AW330" s="13" t="s">
        <v>34</v>
      </c>
      <c r="AX330" s="13" t="s">
        <v>76</v>
      </c>
      <c r="AY330" s="211" t="s">
        <v>151</v>
      </c>
    </row>
    <row r="331" spans="2:51" s="14" customFormat="1" ht="11.25">
      <c r="B331" s="212"/>
      <c r="C331" s="213"/>
      <c r="D331" s="202" t="s">
        <v>160</v>
      </c>
      <c r="E331" s="214" t="s">
        <v>1</v>
      </c>
      <c r="F331" s="215" t="s">
        <v>162</v>
      </c>
      <c r="G331" s="213"/>
      <c r="H331" s="216">
        <v>796.803</v>
      </c>
      <c r="I331" s="217"/>
      <c r="J331" s="213"/>
      <c r="K331" s="213"/>
      <c r="L331" s="218"/>
      <c r="M331" s="219"/>
      <c r="N331" s="220"/>
      <c r="O331" s="220"/>
      <c r="P331" s="220"/>
      <c r="Q331" s="220"/>
      <c r="R331" s="220"/>
      <c r="S331" s="220"/>
      <c r="T331" s="221"/>
      <c r="AT331" s="222" t="s">
        <v>160</v>
      </c>
      <c r="AU331" s="222" t="s">
        <v>159</v>
      </c>
      <c r="AV331" s="14" t="s">
        <v>158</v>
      </c>
      <c r="AW331" s="14" t="s">
        <v>34</v>
      </c>
      <c r="AX331" s="14" t="s">
        <v>84</v>
      </c>
      <c r="AY331" s="222" t="s">
        <v>151</v>
      </c>
    </row>
    <row r="332" spans="1:65" s="2" customFormat="1" ht="24.2" customHeight="1">
      <c r="A332" s="35"/>
      <c r="B332" s="36"/>
      <c r="C332" s="187" t="s">
        <v>298</v>
      </c>
      <c r="D332" s="187" t="s">
        <v>153</v>
      </c>
      <c r="E332" s="188" t="s">
        <v>421</v>
      </c>
      <c r="F332" s="189" t="s">
        <v>422</v>
      </c>
      <c r="G332" s="190" t="s">
        <v>184</v>
      </c>
      <c r="H332" s="191">
        <v>7.458</v>
      </c>
      <c r="I332" s="192"/>
      <c r="J332" s="193">
        <f>ROUND(I332*H332,2)</f>
        <v>0</v>
      </c>
      <c r="K332" s="189" t="s">
        <v>157</v>
      </c>
      <c r="L332" s="40"/>
      <c r="M332" s="194" t="s">
        <v>1</v>
      </c>
      <c r="N332" s="195" t="s">
        <v>42</v>
      </c>
      <c r="O332" s="72"/>
      <c r="P332" s="196">
        <f>O332*H332</f>
        <v>0</v>
      </c>
      <c r="Q332" s="196">
        <v>0</v>
      </c>
      <c r="R332" s="196">
        <f>Q332*H332</f>
        <v>0</v>
      </c>
      <c r="S332" s="196">
        <v>0</v>
      </c>
      <c r="T332" s="197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98" t="s">
        <v>158</v>
      </c>
      <c r="AT332" s="198" t="s">
        <v>153</v>
      </c>
      <c r="AU332" s="198" t="s">
        <v>159</v>
      </c>
      <c r="AY332" s="18" t="s">
        <v>151</v>
      </c>
      <c r="BE332" s="199">
        <f>IF(N332="základní",J332,0)</f>
        <v>0</v>
      </c>
      <c r="BF332" s="199">
        <f>IF(N332="snížená",J332,0)</f>
        <v>0</v>
      </c>
      <c r="BG332" s="199">
        <f>IF(N332="zákl. přenesená",J332,0)</f>
        <v>0</v>
      </c>
      <c r="BH332" s="199">
        <f>IF(N332="sníž. přenesená",J332,0)</f>
        <v>0</v>
      </c>
      <c r="BI332" s="199">
        <f>IF(N332="nulová",J332,0)</f>
        <v>0</v>
      </c>
      <c r="BJ332" s="18" t="s">
        <v>159</v>
      </c>
      <c r="BK332" s="199">
        <f>ROUND(I332*H332,2)</f>
        <v>0</v>
      </c>
      <c r="BL332" s="18" t="s">
        <v>158</v>
      </c>
      <c r="BM332" s="198" t="s">
        <v>423</v>
      </c>
    </row>
    <row r="333" spans="1:65" s="2" customFormat="1" ht="24.2" customHeight="1">
      <c r="A333" s="35"/>
      <c r="B333" s="36"/>
      <c r="C333" s="187" t="s">
        <v>424</v>
      </c>
      <c r="D333" s="187" t="s">
        <v>153</v>
      </c>
      <c r="E333" s="188" t="s">
        <v>425</v>
      </c>
      <c r="F333" s="189" t="s">
        <v>426</v>
      </c>
      <c r="G333" s="190" t="s">
        <v>184</v>
      </c>
      <c r="H333" s="191">
        <v>3.64</v>
      </c>
      <c r="I333" s="192"/>
      <c r="J333" s="193">
        <f>ROUND(I333*H333,2)</f>
        <v>0</v>
      </c>
      <c r="K333" s="189" t="s">
        <v>157</v>
      </c>
      <c r="L333" s="40"/>
      <c r="M333" s="194" t="s">
        <v>1</v>
      </c>
      <c r="N333" s="195" t="s">
        <v>42</v>
      </c>
      <c r="O333" s="72"/>
      <c r="P333" s="196">
        <f>O333*H333</f>
        <v>0</v>
      </c>
      <c r="Q333" s="196">
        <v>0</v>
      </c>
      <c r="R333" s="196">
        <f>Q333*H333</f>
        <v>0</v>
      </c>
      <c r="S333" s="196">
        <v>0</v>
      </c>
      <c r="T333" s="197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198" t="s">
        <v>158</v>
      </c>
      <c r="AT333" s="198" t="s">
        <v>153</v>
      </c>
      <c r="AU333" s="198" t="s">
        <v>159</v>
      </c>
      <c r="AY333" s="18" t="s">
        <v>151</v>
      </c>
      <c r="BE333" s="199">
        <f>IF(N333="základní",J333,0)</f>
        <v>0</v>
      </c>
      <c r="BF333" s="199">
        <f>IF(N333="snížená",J333,0)</f>
        <v>0</v>
      </c>
      <c r="BG333" s="199">
        <f>IF(N333="zákl. přenesená",J333,0)</f>
        <v>0</v>
      </c>
      <c r="BH333" s="199">
        <f>IF(N333="sníž. přenesená",J333,0)</f>
        <v>0</v>
      </c>
      <c r="BI333" s="199">
        <f>IF(N333="nulová",J333,0)</f>
        <v>0</v>
      </c>
      <c r="BJ333" s="18" t="s">
        <v>159</v>
      </c>
      <c r="BK333" s="199">
        <f>ROUND(I333*H333,2)</f>
        <v>0</v>
      </c>
      <c r="BL333" s="18" t="s">
        <v>158</v>
      </c>
      <c r="BM333" s="198" t="s">
        <v>427</v>
      </c>
    </row>
    <row r="334" spans="1:65" s="2" customFormat="1" ht="24.2" customHeight="1">
      <c r="A334" s="35"/>
      <c r="B334" s="36"/>
      <c r="C334" s="187" t="s">
        <v>302</v>
      </c>
      <c r="D334" s="187" t="s">
        <v>153</v>
      </c>
      <c r="E334" s="188" t="s">
        <v>428</v>
      </c>
      <c r="F334" s="189" t="s">
        <v>429</v>
      </c>
      <c r="G334" s="190" t="s">
        <v>184</v>
      </c>
      <c r="H334" s="191">
        <v>19.914</v>
      </c>
      <c r="I334" s="192"/>
      <c r="J334" s="193">
        <f>ROUND(I334*H334,2)</f>
        <v>0</v>
      </c>
      <c r="K334" s="189" t="s">
        <v>157</v>
      </c>
      <c r="L334" s="40"/>
      <c r="M334" s="194" t="s">
        <v>1</v>
      </c>
      <c r="N334" s="195" t="s">
        <v>42</v>
      </c>
      <c r="O334" s="72"/>
      <c r="P334" s="196">
        <f>O334*H334</f>
        <v>0</v>
      </c>
      <c r="Q334" s="196">
        <v>0</v>
      </c>
      <c r="R334" s="196">
        <f>Q334*H334</f>
        <v>0</v>
      </c>
      <c r="S334" s="196">
        <v>0</v>
      </c>
      <c r="T334" s="197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98" t="s">
        <v>158</v>
      </c>
      <c r="AT334" s="198" t="s">
        <v>153</v>
      </c>
      <c r="AU334" s="198" t="s">
        <v>159</v>
      </c>
      <c r="AY334" s="18" t="s">
        <v>151</v>
      </c>
      <c r="BE334" s="199">
        <f>IF(N334="základní",J334,0)</f>
        <v>0</v>
      </c>
      <c r="BF334" s="199">
        <f>IF(N334="snížená",J334,0)</f>
        <v>0</v>
      </c>
      <c r="BG334" s="199">
        <f>IF(N334="zákl. přenesená",J334,0)</f>
        <v>0</v>
      </c>
      <c r="BH334" s="199">
        <f>IF(N334="sníž. přenesená",J334,0)</f>
        <v>0</v>
      </c>
      <c r="BI334" s="199">
        <f>IF(N334="nulová",J334,0)</f>
        <v>0</v>
      </c>
      <c r="BJ334" s="18" t="s">
        <v>159</v>
      </c>
      <c r="BK334" s="199">
        <f>ROUND(I334*H334,2)</f>
        <v>0</v>
      </c>
      <c r="BL334" s="18" t="s">
        <v>158</v>
      </c>
      <c r="BM334" s="198" t="s">
        <v>430</v>
      </c>
    </row>
    <row r="335" spans="1:65" s="2" customFormat="1" ht="24.2" customHeight="1">
      <c r="A335" s="35"/>
      <c r="B335" s="36"/>
      <c r="C335" s="187" t="s">
        <v>431</v>
      </c>
      <c r="D335" s="187" t="s">
        <v>153</v>
      </c>
      <c r="E335" s="188" t="s">
        <v>432</v>
      </c>
      <c r="F335" s="189" t="s">
        <v>433</v>
      </c>
      <c r="G335" s="190" t="s">
        <v>184</v>
      </c>
      <c r="H335" s="191">
        <v>10.787</v>
      </c>
      <c r="I335" s="192"/>
      <c r="J335" s="193">
        <f>ROUND(I335*H335,2)</f>
        <v>0</v>
      </c>
      <c r="K335" s="189" t="s">
        <v>157</v>
      </c>
      <c r="L335" s="40"/>
      <c r="M335" s="194" t="s">
        <v>1</v>
      </c>
      <c r="N335" s="195" t="s">
        <v>42</v>
      </c>
      <c r="O335" s="72"/>
      <c r="P335" s="196">
        <f>O335*H335</f>
        <v>0</v>
      </c>
      <c r="Q335" s="196">
        <v>0</v>
      </c>
      <c r="R335" s="196">
        <f>Q335*H335</f>
        <v>0</v>
      </c>
      <c r="S335" s="196">
        <v>0</v>
      </c>
      <c r="T335" s="197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98" t="s">
        <v>158</v>
      </c>
      <c r="AT335" s="198" t="s">
        <v>153</v>
      </c>
      <c r="AU335" s="198" t="s">
        <v>159</v>
      </c>
      <c r="AY335" s="18" t="s">
        <v>151</v>
      </c>
      <c r="BE335" s="199">
        <f>IF(N335="základní",J335,0)</f>
        <v>0</v>
      </c>
      <c r="BF335" s="199">
        <f>IF(N335="snížená",J335,0)</f>
        <v>0</v>
      </c>
      <c r="BG335" s="199">
        <f>IF(N335="zákl. přenesená",J335,0)</f>
        <v>0</v>
      </c>
      <c r="BH335" s="199">
        <f>IF(N335="sníž. přenesená",J335,0)</f>
        <v>0</v>
      </c>
      <c r="BI335" s="199">
        <f>IF(N335="nulová",J335,0)</f>
        <v>0</v>
      </c>
      <c r="BJ335" s="18" t="s">
        <v>159</v>
      </c>
      <c r="BK335" s="199">
        <f>ROUND(I335*H335,2)</f>
        <v>0</v>
      </c>
      <c r="BL335" s="18" t="s">
        <v>158</v>
      </c>
      <c r="BM335" s="198" t="s">
        <v>434</v>
      </c>
    </row>
    <row r="336" spans="2:63" s="12" customFormat="1" ht="22.9" customHeight="1">
      <c r="B336" s="171"/>
      <c r="C336" s="172"/>
      <c r="D336" s="173" t="s">
        <v>75</v>
      </c>
      <c r="E336" s="185" t="s">
        <v>435</v>
      </c>
      <c r="F336" s="185" t="s">
        <v>436</v>
      </c>
      <c r="G336" s="172"/>
      <c r="H336" s="172"/>
      <c r="I336" s="175"/>
      <c r="J336" s="186">
        <f>BK336</f>
        <v>0</v>
      </c>
      <c r="K336" s="172"/>
      <c r="L336" s="177"/>
      <c r="M336" s="178"/>
      <c r="N336" s="179"/>
      <c r="O336" s="179"/>
      <c r="P336" s="180">
        <f>SUM(P337:P338)</f>
        <v>0</v>
      </c>
      <c r="Q336" s="179"/>
      <c r="R336" s="180">
        <f>SUM(R337:R338)</f>
        <v>0</v>
      </c>
      <c r="S336" s="179"/>
      <c r="T336" s="181">
        <f>SUM(T337:T338)</f>
        <v>0</v>
      </c>
      <c r="AR336" s="182" t="s">
        <v>84</v>
      </c>
      <c r="AT336" s="183" t="s">
        <v>75</v>
      </c>
      <c r="AU336" s="183" t="s">
        <v>84</v>
      </c>
      <c r="AY336" s="182" t="s">
        <v>151</v>
      </c>
      <c r="BK336" s="184">
        <f>SUM(BK337:BK338)</f>
        <v>0</v>
      </c>
    </row>
    <row r="337" spans="1:65" s="2" customFormat="1" ht="16.5" customHeight="1">
      <c r="A337" s="35"/>
      <c r="B337" s="36"/>
      <c r="C337" s="187" t="s">
        <v>305</v>
      </c>
      <c r="D337" s="187" t="s">
        <v>153</v>
      </c>
      <c r="E337" s="188" t="s">
        <v>437</v>
      </c>
      <c r="F337" s="189" t="s">
        <v>438</v>
      </c>
      <c r="G337" s="190" t="s">
        <v>184</v>
      </c>
      <c r="H337" s="191">
        <v>18.273</v>
      </c>
      <c r="I337" s="192"/>
      <c r="J337" s="193">
        <f>ROUND(I337*H337,2)</f>
        <v>0</v>
      </c>
      <c r="K337" s="189" t="s">
        <v>157</v>
      </c>
      <c r="L337" s="40"/>
      <c r="M337" s="194" t="s">
        <v>1</v>
      </c>
      <c r="N337" s="195" t="s">
        <v>42</v>
      </c>
      <c r="O337" s="72"/>
      <c r="P337" s="196">
        <f>O337*H337</f>
        <v>0</v>
      </c>
      <c r="Q337" s="196">
        <v>0</v>
      </c>
      <c r="R337" s="196">
        <f>Q337*H337</f>
        <v>0</v>
      </c>
      <c r="S337" s="196">
        <v>0</v>
      </c>
      <c r="T337" s="197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198" t="s">
        <v>158</v>
      </c>
      <c r="AT337" s="198" t="s">
        <v>153</v>
      </c>
      <c r="AU337" s="198" t="s">
        <v>159</v>
      </c>
      <c r="AY337" s="18" t="s">
        <v>151</v>
      </c>
      <c r="BE337" s="199">
        <f>IF(N337="základní",J337,0)</f>
        <v>0</v>
      </c>
      <c r="BF337" s="199">
        <f>IF(N337="snížená",J337,0)</f>
        <v>0</v>
      </c>
      <c r="BG337" s="199">
        <f>IF(N337="zákl. přenesená",J337,0)</f>
        <v>0</v>
      </c>
      <c r="BH337" s="199">
        <f>IF(N337="sníž. přenesená",J337,0)</f>
        <v>0</v>
      </c>
      <c r="BI337" s="199">
        <f>IF(N337="nulová",J337,0)</f>
        <v>0</v>
      </c>
      <c r="BJ337" s="18" t="s">
        <v>159</v>
      </c>
      <c r="BK337" s="199">
        <f>ROUND(I337*H337,2)</f>
        <v>0</v>
      </c>
      <c r="BL337" s="18" t="s">
        <v>158</v>
      </c>
      <c r="BM337" s="198" t="s">
        <v>439</v>
      </c>
    </row>
    <row r="338" spans="1:47" s="2" customFormat="1" ht="29.25">
      <c r="A338" s="35"/>
      <c r="B338" s="36"/>
      <c r="C338" s="37"/>
      <c r="D338" s="202" t="s">
        <v>440</v>
      </c>
      <c r="E338" s="37"/>
      <c r="F338" s="244" t="s">
        <v>441</v>
      </c>
      <c r="G338" s="37"/>
      <c r="H338" s="37"/>
      <c r="I338" s="245"/>
      <c r="J338" s="37"/>
      <c r="K338" s="37"/>
      <c r="L338" s="40"/>
      <c r="M338" s="246"/>
      <c r="N338" s="247"/>
      <c r="O338" s="72"/>
      <c r="P338" s="72"/>
      <c r="Q338" s="72"/>
      <c r="R338" s="72"/>
      <c r="S338" s="72"/>
      <c r="T338" s="73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T338" s="18" t="s">
        <v>440</v>
      </c>
      <c r="AU338" s="18" t="s">
        <v>159</v>
      </c>
    </row>
    <row r="339" spans="2:63" s="12" customFormat="1" ht="25.9" customHeight="1">
      <c r="B339" s="171"/>
      <c r="C339" s="172"/>
      <c r="D339" s="173" t="s">
        <v>75</v>
      </c>
      <c r="E339" s="174" t="s">
        <v>442</v>
      </c>
      <c r="F339" s="174" t="s">
        <v>443</v>
      </c>
      <c r="G339" s="172"/>
      <c r="H339" s="172"/>
      <c r="I339" s="175"/>
      <c r="J339" s="176">
        <f>BK339</f>
        <v>0</v>
      </c>
      <c r="K339" s="172"/>
      <c r="L339" s="177"/>
      <c r="M339" s="178"/>
      <c r="N339" s="179"/>
      <c r="O339" s="179"/>
      <c r="P339" s="180">
        <f>P340+P362+P368+P375+P385+P391+P393+P447+P451+P470+P473+P501+P517+P541+P561</f>
        <v>0</v>
      </c>
      <c r="Q339" s="179"/>
      <c r="R339" s="180">
        <f>R340+R362+R368+R375+R385+R391+R393+R447+R451+R470+R473+R501+R517+R541+R561</f>
        <v>0</v>
      </c>
      <c r="S339" s="179"/>
      <c r="T339" s="181">
        <f>T340+T362+T368+T375+T385+T391+T393+T447+T451+T470+T473+T501+T517+T541+T561</f>
        <v>0</v>
      </c>
      <c r="AR339" s="182" t="s">
        <v>159</v>
      </c>
      <c r="AT339" s="183" t="s">
        <v>75</v>
      </c>
      <c r="AU339" s="183" t="s">
        <v>76</v>
      </c>
      <c r="AY339" s="182" t="s">
        <v>151</v>
      </c>
      <c r="BK339" s="184">
        <f>BK340+BK362+BK368+BK375+BK385+BK391+BK393+BK447+BK451+BK470+BK473+BK501+BK517+BK541+BK561</f>
        <v>0</v>
      </c>
    </row>
    <row r="340" spans="2:63" s="12" customFormat="1" ht="22.9" customHeight="1">
      <c r="B340" s="171"/>
      <c r="C340" s="172"/>
      <c r="D340" s="173" t="s">
        <v>75</v>
      </c>
      <c r="E340" s="185" t="s">
        <v>444</v>
      </c>
      <c r="F340" s="185" t="s">
        <v>445</v>
      </c>
      <c r="G340" s="172"/>
      <c r="H340" s="172"/>
      <c r="I340" s="175"/>
      <c r="J340" s="186">
        <f>BK340</f>
        <v>0</v>
      </c>
      <c r="K340" s="172"/>
      <c r="L340" s="177"/>
      <c r="M340" s="178"/>
      <c r="N340" s="179"/>
      <c r="O340" s="179"/>
      <c r="P340" s="180">
        <f>SUM(P341:P361)</f>
        <v>0</v>
      </c>
      <c r="Q340" s="179"/>
      <c r="R340" s="180">
        <f>SUM(R341:R361)</f>
        <v>0</v>
      </c>
      <c r="S340" s="179"/>
      <c r="T340" s="181">
        <f>SUM(T341:T361)</f>
        <v>0</v>
      </c>
      <c r="AR340" s="182" t="s">
        <v>159</v>
      </c>
      <c r="AT340" s="183" t="s">
        <v>75</v>
      </c>
      <c r="AU340" s="183" t="s">
        <v>84</v>
      </c>
      <c r="AY340" s="182" t="s">
        <v>151</v>
      </c>
      <c r="BK340" s="184">
        <f>SUM(BK341:BK361)</f>
        <v>0</v>
      </c>
    </row>
    <row r="341" spans="1:65" s="2" customFormat="1" ht="21.75" customHeight="1">
      <c r="A341" s="35"/>
      <c r="B341" s="36"/>
      <c r="C341" s="187" t="s">
        <v>446</v>
      </c>
      <c r="D341" s="187" t="s">
        <v>153</v>
      </c>
      <c r="E341" s="188" t="s">
        <v>447</v>
      </c>
      <c r="F341" s="189" t="s">
        <v>448</v>
      </c>
      <c r="G341" s="190" t="s">
        <v>165</v>
      </c>
      <c r="H341" s="191">
        <v>1</v>
      </c>
      <c r="I341" s="192"/>
      <c r="J341" s="193">
        <f>ROUND(I341*H341,2)</f>
        <v>0</v>
      </c>
      <c r="K341" s="189" t="s">
        <v>157</v>
      </c>
      <c r="L341" s="40"/>
      <c r="M341" s="194" t="s">
        <v>1</v>
      </c>
      <c r="N341" s="195" t="s">
        <v>42</v>
      </c>
      <c r="O341" s="72"/>
      <c r="P341" s="196">
        <f>O341*H341</f>
        <v>0</v>
      </c>
      <c r="Q341" s="196">
        <v>0</v>
      </c>
      <c r="R341" s="196">
        <f>Q341*H341</f>
        <v>0</v>
      </c>
      <c r="S341" s="196">
        <v>0</v>
      </c>
      <c r="T341" s="197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198" t="s">
        <v>194</v>
      </c>
      <c r="AT341" s="198" t="s">
        <v>153</v>
      </c>
      <c r="AU341" s="198" t="s">
        <v>159</v>
      </c>
      <c r="AY341" s="18" t="s">
        <v>151</v>
      </c>
      <c r="BE341" s="199">
        <f>IF(N341="základní",J341,0)</f>
        <v>0</v>
      </c>
      <c r="BF341" s="199">
        <f>IF(N341="snížená",J341,0)</f>
        <v>0</v>
      </c>
      <c r="BG341" s="199">
        <f>IF(N341="zákl. přenesená",J341,0)</f>
        <v>0</v>
      </c>
      <c r="BH341" s="199">
        <f>IF(N341="sníž. přenesená",J341,0)</f>
        <v>0</v>
      </c>
      <c r="BI341" s="199">
        <f>IF(N341="nulová",J341,0)</f>
        <v>0</v>
      </c>
      <c r="BJ341" s="18" t="s">
        <v>159</v>
      </c>
      <c r="BK341" s="199">
        <f>ROUND(I341*H341,2)</f>
        <v>0</v>
      </c>
      <c r="BL341" s="18" t="s">
        <v>194</v>
      </c>
      <c r="BM341" s="198" t="s">
        <v>449</v>
      </c>
    </row>
    <row r="342" spans="2:51" s="13" customFormat="1" ht="11.25">
      <c r="B342" s="200"/>
      <c r="C342" s="201"/>
      <c r="D342" s="202" t="s">
        <v>160</v>
      </c>
      <c r="E342" s="203" t="s">
        <v>1</v>
      </c>
      <c r="F342" s="204" t="s">
        <v>191</v>
      </c>
      <c r="G342" s="201"/>
      <c r="H342" s="205">
        <v>1</v>
      </c>
      <c r="I342" s="206"/>
      <c r="J342" s="201"/>
      <c r="K342" s="201"/>
      <c r="L342" s="207"/>
      <c r="M342" s="208"/>
      <c r="N342" s="209"/>
      <c r="O342" s="209"/>
      <c r="P342" s="209"/>
      <c r="Q342" s="209"/>
      <c r="R342" s="209"/>
      <c r="S342" s="209"/>
      <c r="T342" s="210"/>
      <c r="AT342" s="211" t="s">
        <v>160</v>
      </c>
      <c r="AU342" s="211" t="s">
        <v>159</v>
      </c>
      <c r="AV342" s="13" t="s">
        <v>159</v>
      </c>
      <c r="AW342" s="13" t="s">
        <v>34</v>
      </c>
      <c r="AX342" s="13" t="s">
        <v>76</v>
      </c>
      <c r="AY342" s="211" t="s">
        <v>151</v>
      </c>
    </row>
    <row r="343" spans="2:51" s="14" customFormat="1" ht="11.25">
      <c r="B343" s="212"/>
      <c r="C343" s="213"/>
      <c r="D343" s="202" t="s">
        <v>160</v>
      </c>
      <c r="E343" s="214" t="s">
        <v>1</v>
      </c>
      <c r="F343" s="215" t="s">
        <v>162</v>
      </c>
      <c r="G343" s="213"/>
      <c r="H343" s="216">
        <v>1</v>
      </c>
      <c r="I343" s="217"/>
      <c r="J343" s="213"/>
      <c r="K343" s="213"/>
      <c r="L343" s="218"/>
      <c r="M343" s="219"/>
      <c r="N343" s="220"/>
      <c r="O343" s="220"/>
      <c r="P343" s="220"/>
      <c r="Q343" s="220"/>
      <c r="R343" s="220"/>
      <c r="S343" s="220"/>
      <c r="T343" s="221"/>
      <c r="AT343" s="222" t="s">
        <v>160</v>
      </c>
      <c r="AU343" s="222" t="s">
        <v>159</v>
      </c>
      <c r="AV343" s="14" t="s">
        <v>158</v>
      </c>
      <c r="AW343" s="14" t="s">
        <v>34</v>
      </c>
      <c r="AX343" s="14" t="s">
        <v>84</v>
      </c>
      <c r="AY343" s="222" t="s">
        <v>151</v>
      </c>
    </row>
    <row r="344" spans="1:65" s="2" customFormat="1" ht="16.5" customHeight="1">
      <c r="A344" s="35"/>
      <c r="B344" s="36"/>
      <c r="C344" s="248" t="s">
        <v>310</v>
      </c>
      <c r="D344" s="248" t="s">
        <v>450</v>
      </c>
      <c r="E344" s="249" t="s">
        <v>451</v>
      </c>
      <c r="F344" s="250" t="s">
        <v>452</v>
      </c>
      <c r="G344" s="251" t="s">
        <v>184</v>
      </c>
      <c r="H344" s="252">
        <v>0.001</v>
      </c>
      <c r="I344" s="253"/>
      <c r="J344" s="254">
        <f>ROUND(I344*H344,2)</f>
        <v>0</v>
      </c>
      <c r="K344" s="250" t="s">
        <v>157</v>
      </c>
      <c r="L344" s="255"/>
      <c r="M344" s="256" t="s">
        <v>1</v>
      </c>
      <c r="N344" s="257" t="s">
        <v>42</v>
      </c>
      <c r="O344" s="72"/>
      <c r="P344" s="196">
        <f>O344*H344</f>
        <v>0</v>
      </c>
      <c r="Q344" s="196">
        <v>0</v>
      </c>
      <c r="R344" s="196">
        <f>Q344*H344</f>
        <v>0</v>
      </c>
      <c r="S344" s="196">
        <v>0</v>
      </c>
      <c r="T344" s="197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198" t="s">
        <v>235</v>
      </c>
      <c r="AT344" s="198" t="s">
        <v>450</v>
      </c>
      <c r="AU344" s="198" t="s">
        <v>159</v>
      </c>
      <c r="AY344" s="18" t="s">
        <v>151</v>
      </c>
      <c r="BE344" s="199">
        <f>IF(N344="základní",J344,0)</f>
        <v>0</v>
      </c>
      <c r="BF344" s="199">
        <f>IF(N344="snížená",J344,0)</f>
        <v>0</v>
      </c>
      <c r="BG344" s="199">
        <f>IF(N344="zákl. přenesená",J344,0)</f>
        <v>0</v>
      </c>
      <c r="BH344" s="199">
        <f>IF(N344="sníž. přenesená",J344,0)</f>
        <v>0</v>
      </c>
      <c r="BI344" s="199">
        <f>IF(N344="nulová",J344,0)</f>
        <v>0</v>
      </c>
      <c r="BJ344" s="18" t="s">
        <v>159</v>
      </c>
      <c r="BK344" s="199">
        <f>ROUND(I344*H344,2)</f>
        <v>0</v>
      </c>
      <c r="BL344" s="18" t="s">
        <v>194</v>
      </c>
      <c r="BM344" s="198" t="s">
        <v>453</v>
      </c>
    </row>
    <row r="345" spans="2:51" s="13" customFormat="1" ht="11.25">
      <c r="B345" s="200"/>
      <c r="C345" s="201"/>
      <c r="D345" s="202" t="s">
        <v>160</v>
      </c>
      <c r="E345" s="203" t="s">
        <v>1</v>
      </c>
      <c r="F345" s="204" t="s">
        <v>454</v>
      </c>
      <c r="G345" s="201"/>
      <c r="H345" s="205">
        <v>0.00051</v>
      </c>
      <c r="I345" s="206"/>
      <c r="J345" s="201"/>
      <c r="K345" s="201"/>
      <c r="L345" s="207"/>
      <c r="M345" s="208"/>
      <c r="N345" s="209"/>
      <c r="O345" s="209"/>
      <c r="P345" s="209"/>
      <c r="Q345" s="209"/>
      <c r="R345" s="209"/>
      <c r="S345" s="209"/>
      <c r="T345" s="210"/>
      <c r="AT345" s="211" t="s">
        <v>160</v>
      </c>
      <c r="AU345" s="211" t="s">
        <v>159</v>
      </c>
      <c r="AV345" s="13" t="s">
        <v>159</v>
      </c>
      <c r="AW345" s="13" t="s">
        <v>34</v>
      </c>
      <c r="AX345" s="13" t="s">
        <v>76</v>
      </c>
      <c r="AY345" s="211" t="s">
        <v>151</v>
      </c>
    </row>
    <row r="346" spans="2:51" s="14" customFormat="1" ht="11.25">
      <c r="B346" s="212"/>
      <c r="C346" s="213"/>
      <c r="D346" s="202" t="s">
        <v>160</v>
      </c>
      <c r="E346" s="214" t="s">
        <v>1</v>
      </c>
      <c r="F346" s="215" t="s">
        <v>162</v>
      </c>
      <c r="G346" s="213"/>
      <c r="H346" s="216">
        <v>0.00051</v>
      </c>
      <c r="I346" s="217"/>
      <c r="J346" s="213"/>
      <c r="K346" s="213"/>
      <c r="L346" s="218"/>
      <c r="M346" s="219"/>
      <c r="N346" s="220"/>
      <c r="O346" s="220"/>
      <c r="P346" s="220"/>
      <c r="Q346" s="220"/>
      <c r="R346" s="220"/>
      <c r="S346" s="220"/>
      <c r="T346" s="221"/>
      <c r="AT346" s="222" t="s">
        <v>160</v>
      </c>
      <c r="AU346" s="222" t="s">
        <v>159</v>
      </c>
      <c r="AV346" s="14" t="s">
        <v>158</v>
      </c>
      <c r="AW346" s="14" t="s">
        <v>34</v>
      </c>
      <c r="AX346" s="14" t="s">
        <v>84</v>
      </c>
      <c r="AY346" s="222" t="s">
        <v>151</v>
      </c>
    </row>
    <row r="347" spans="1:65" s="2" customFormat="1" ht="16.5" customHeight="1">
      <c r="A347" s="35"/>
      <c r="B347" s="36"/>
      <c r="C347" s="187" t="s">
        <v>455</v>
      </c>
      <c r="D347" s="187" t="s">
        <v>153</v>
      </c>
      <c r="E347" s="188" t="s">
        <v>456</v>
      </c>
      <c r="F347" s="189" t="s">
        <v>457</v>
      </c>
      <c r="G347" s="190" t="s">
        <v>165</v>
      </c>
      <c r="H347" s="191">
        <v>1</v>
      </c>
      <c r="I347" s="192"/>
      <c r="J347" s="193">
        <f>ROUND(I347*H347,2)</f>
        <v>0</v>
      </c>
      <c r="K347" s="189" t="s">
        <v>157</v>
      </c>
      <c r="L347" s="40"/>
      <c r="M347" s="194" t="s">
        <v>1</v>
      </c>
      <c r="N347" s="195" t="s">
        <v>42</v>
      </c>
      <c r="O347" s="72"/>
      <c r="P347" s="196">
        <f>O347*H347</f>
        <v>0</v>
      </c>
      <c r="Q347" s="196">
        <v>0</v>
      </c>
      <c r="R347" s="196">
        <f>Q347*H347</f>
        <v>0</v>
      </c>
      <c r="S347" s="196">
        <v>0</v>
      </c>
      <c r="T347" s="197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98" t="s">
        <v>194</v>
      </c>
      <c r="AT347" s="198" t="s">
        <v>153</v>
      </c>
      <c r="AU347" s="198" t="s">
        <v>159</v>
      </c>
      <c r="AY347" s="18" t="s">
        <v>151</v>
      </c>
      <c r="BE347" s="199">
        <f>IF(N347="základní",J347,0)</f>
        <v>0</v>
      </c>
      <c r="BF347" s="199">
        <f>IF(N347="snížená",J347,0)</f>
        <v>0</v>
      </c>
      <c r="BG347" s="199">
        <f>IF(N347="zákl. přenesená",J347,0)</f>
        <v>0</v>
      </c>
      <c r="BH347" s="199">
        <f>IF(N347="sníž. přenesená",J347,0)</f>
        <v>0</v>
      </c>
      <c r="BI347" s="199">
        <f>IF(N347="nulová",J347,0)</f>
        <v>0</v>
      </c>
      <c r="BJ347" s="18" t="s">
        <v>159</v>
      </c>
      <c r="BK347" s="199">
        <f>ROUND(I347*H347,2)</f>
        <v>0</v>
      </c>
      <c r="BL347" s="18" t="s">
        <v>194</v>
      </c>
      <c r="BM347" s="198" t="s">
        <v>458</v>
      </c>
    </row>
    <row r="348" spans="2:51" s="13" customFormat="1" ht="11.25">
      <c r="B348" s="200"/>
      <c r="C348" s="201"/>
      <c r="D348" s="202" t="s">
        <v>160</v>
      </c>
      <c r="E348" s="203" t="s">
        <v>1</v>
      </c>
      <c r="F348" s="204" t="s">
        <v>191</v>
      </c>
      <c r="G348" s="201"/>
      <c r="H348" s="205">
        <v>1</v>
      </c>
      <c r="I348" s="206"/>
      <c r="J348" s="201"/>
      <c r="K348" s="201"/>
      <c r="L348" s="207"/>
      <c r="M348" s="208"/>
      <c r="N348" s="209"/>
      <c r="O348" s="209"/>
      <c r="P348" s="209"/>
      <c r="Q348" s="209"/>
      <c r="R348" s="209"/>
      <c r="S348" s="209"/>
      <c r="T348" s="210"/>
      <c r="AT348" s="211" t="s">
        <v>160</v>
      </c>
      <c r="AU348" s="211" t="s">
        <v>159</v>
      </c>
      <c r="AV348" s="13" t="s">
        <v>159</v>
      </c>
      <c r="AW348" s="13" t="s">
        <v>34</v>
      </c>
      <c r="AX348" s="13" t="s">
        <v>76</v>
      </c>
      <c r="AY348" s="211" t="s">
        <v>151</v>
      </c>
    </row>
    <row r="349" spans="2:51" s="14" customFormat="1" ht="11.25">
      <c r="B349" s="212"/>
      <c r="C349" s="213"/>
      <c r="D349" s="202" t="s">
        <v>160</v>
      </c>
      <c r="E349" s="214" t="s">
        <v>1</v>
      </c>
      <c r="F349" s="215" t="s">
        <v>162</v>
      </c>
      <c r="G349" s="213"/>
      <c r="H349" s="216">
        <v>1</v>
      </c>
      <c r="I349" s="217"/>
      <c r="J349" s="213"/>
      <c r="K349" s="213"/>
      <c r="L349" s="218"/>
      <c r="M349" s="219"/>
      <c r="N349" s="220"/>
      <c r="O349" s="220"/>
      <c r="P349" s="220"/>
      <c r="Q349" s="220"/>
      <c r="R349" s="220"/>
      <c r="S349" s="220"/>
      <c r="T349" s="221"/>
      <c r="AT349" s="222" t="s">
        <v>160</v>
      </c>
      <c r="AU349" s="222" t="s">
        <v>159</v>
      </c>
      <c r="AV349" s="14" t="s">
        <v>158</v>
      </c>
      <c r="AW349" s="14" t="s">
        <v>34</v>
      </c>
      <c r="AX349" s="14" t="s">
        <v>84</v>
      </c>
      <c r="AY349" s="222" t="s">
        <v>151</v>
      </c>
    </row>
    <row r="350" spans="1:65" s="2" customFormat="1" ht="24.2" customHeight="1">
      <c r="A350" s="35"/>
      <c r="B350" s="36"/>
      <c r="C350" s="248" t="s">
        <v>313</v>
      </c>
      <c r="D350" s="248" t="s">
        <v>450</v>
      </c>
      <c r="E350" s="249" t="s">
        <v>459</v>
      </c>
      <c r="F350" s="250" t="s">
        <v>460</v>
      </c>
      <c r="G350" s="251" t="s">
        <v>165</v>
      </c>
      <c r="H350" s="252">
        <v>1.221</v>
      </c>
      <c r="I350" s="253"/>
      <c r="J350" s="254">
        <f>ROUND(I350*H350,2)</f>
        <v>0</v>
      </c>
      <c r="K350" s="250" t="s">
        <v>157</v>
      </c>
      <c r="L350" s="255"/>
      <c r="M350" s="256" t="s">
        <v>1</v>
      </c>
      <c r="N350" s="257" t="s">
        <v>42</v>
      </c>
      <c r="O350" s="72"/>
      <c r="P350" s="196">
        <f>O350*H350</f>
        <v>0</v>
      </c>
      <c r="Q350" s="196">
        <v>0</v>
      </c>
      <c r="R350" s="196">
        <f>Q350*H350</f>
        <v>0</v>
      </c>
      <c r="S350" s="196">
        <v>0</v>
      </c>
      <c r="T350" s="197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98" t="s">
        <v>235</v>
      </c>
      <c r="AT350" s="198" t="s">
        <v>450</v>
      </c>
      <c r="AU350" s="198" t="s">
        <v>159</v>
      </c>
      <c r="AY350" s="18" t="s">
        <v>151</v>
      </c>
      <c r="BE350" s="199">
        <f>IF(N350="základní",J350,0)</f>
        <v>0</v>
      </c>
      <c r="BF350" s="199">
        <f>IF(N350="snížená",J350,0)</f>
        <v>0</v>
      </c>
      <c r="BG350" s="199">
        <f>IF(N350="zákl. přenesená",J350,0)</f>
        <v>0</v>
      </c>
      <c r="BH350" s="199">
        <f>IF(N350="sníž. přenesená",J350,0)</f>
        <v>0</v>
      </c>
      <c r="BI350" s="199">
        <f>IF(N350="nulová",J350,0)</f>
        <v>0</v>
      </c>
      <c r="BJ350" s="18" t="s">
        <v>159</v>
      </c>
      <c r="BK350" s="199">
        <f>ROUND(I350*H350,2)</f>
        <v>0</v>
      </c>
      <c r="BL350" s="18" t="s">
        <v>194</v>
      </c>
      <c r="BM350" s="198" t="s">
        <v>461</v>
      </c>
    </row>
    <row r="351" spans="2:51" s="13" customFormat="1" ht="11.25">
      <c r="B351" s="200"/>
      <c r="C351" s="201"/>
      <c r="D351" s="202" t="s">
        <v>160</v>
      </c>
      <c r="E351" s="203" t="s">
        <v>1</v>
      </c>
      <c r="F351" s="204" t="s">
        <v>462</v>
      </c>
      <c r="G351" s="201"/>
      <c r="H351" s="205">
        <v>1.221</v>
      </c>
      <c r="I351" s="206"/>
      <c r="J351" s="201"/>
      <c r="K351" s="201"/>
      <c r="L351" s="207"/>
      <c r="M351" s="208"/>
      <c r="N351" s="209"/>
      <c r="O351" s="209"/>
      <c r="P351" s="209"/>
      <c r="Q351" s="209"/>
      <c r="R351" s="209"/>
      <c r="S351" s="209"/>
      <c r="T351" s="210"/>
      <c r="AT351" s="211" t="s">
        <v>160</v>
      </c>
      <c r="AU351" s="211" t="s">
        <v>159</v>
      </c>
      <c r="AV351" s="13" t="s">
        <v>159</v>
      </c>
      <c r="AW351" s="13" t="s">
        <v>34</v>
      </c>
      <c r="AX351" s="13" t="s">
        <v>76</v>
      </c>
      <c r="AY351" s="211" t="s">
        <v>151</v>
      </c>
    </row>
    <row r="352" spans="2:51" s="14" customFormat="1" ht="11.25">
      <c r="B352" s="212"/>
      <c r="C352" s="213"/>
      <c r="D352" s="202" t="s">
        <v>160</v>
      </c>
      <c r="E352" s="214" t="s">
        <v>1</v>
      </c>
      <c r="F352" s="215" t="s">
        <v>162</v>
      </c>
      <c r="G352" s="213"/>
      <c r="H352" s="216">
        <v>1.221</v>
      </c>
      <c r="I352" s="217"/>
      <c r="J352" s="213"/>
      <c r="K352" s="213"/>
      <c r="L352" s="218"/>
      <c r="M352" s="219"/>
      <c r="N352" s="220"/>
      <c r="O352" s="220"/>
      <c r="P352" s="220"/>
      <c r="Q352" s="220"/>
      <c r="R352" s="220"/>
      <c r="S352" s="220"/>
      <c r="T352" s="221"/>
      <c r="AT352" s="222" t="s">
        <v>160</v>
      </c>
      <c r="AU352" s="222" t="s">
        <v>159</v>
      </c>
      <c r="AV352" s="14" t="s">
        <v>158</v>
      </c>
      <c r="AW352" s="14" t="s">
        <v>34</v>
      </c>
      <c r="AX352" s="14" t="s">
        <v>84</v>
      </c>
      <c r="AY352" s="222" t="s">
        <v>151</v>
      </c>
    </row>
    <row r="353" spans="1:65" s="2" customFormat="1" ht="24.2" customHeight="1">
      <c r="A353" s="35"/>
      <c r="B353" s="36"/>
      <c r="C353" s="187" t="s">
        <v>463</v>
      </c>
      <c r="D353" s="187" t="s">
        <v>153</v>
      </c>
      <c r="E353" s="188" t="s">
        <v>464</v>
      </c>
      <c r="F353" s="189" t="s">
        <v>465</v>
      </c>
      <c r="G353" s="190" t="s">
        <v>165</v>
      </c>
      <c r="H353" s="191">
        <v>1</v>
      </c>
      <c r="I353" s="192"/>
      <c r="J353" s="193">
        <f>ROUND(I353*H353,2)</f>
        <v>0</v>
      </c>
      <c r="K353" s="189" t="s">
        <v>157</v>
      </c>
      <c r="L353" s="40"/>
      <c r="M353" s="194" t="s">
        <v>1</v>
      </c>
      <c r="N353" s="195" t="s">
        <v>42</v>
      </c>
      <c r="O353" s="72"/>
      <c r="P353" s="196">
        <f>O353*H353</f>
        <v>0</v>
      </c>
      <c r="Q353" s="196">
        <v>0</v>
      </c>
      <c r="R353" s="196">
        <f>Q353*H353</f>
        <v>0</v>
      </c>
      <c r="S353" s="196">
        <v>0</v>
      </c>
      <c r="T353" s="197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198" t="s">
        <v>194</v>
      </c>
      <c r="AT353" s="198" t="s">
        <v>153</v>
      </c>
      <c r="AU353" s="198" t="s">
        <v>159</v>
      </c>
      <c r="AY353" s="18" t="s">
        <v>151</v>
      </c>
      <c r="BE353" s="199">
        <f>IF(N353="základní",J353,0)</f>
        <v>0</v>
      </c>
      <c r="BF353" s="199">
        <f>IF(N353="snížená",J353,0)</f>
        <v>0</v>
      </c>
      <c r="BG353" s="199">
        <f>IF(N353="zákl. přenesená",J353,0)</f>
        <v>0</v>
      </c>
      <c r="BH353" s="199">
        <f>IF(N353="sníž. přenesená",J353,0)</f>
        <v>0</v>
      </c>
      <c r="BI353" s="199">
        <f>IF(N353="nulová",J353,0)</f>
        <v>0</v>
      </c>
      <c r="BJ353" s="18" t="s">
        <v>159</v>
      </c>
      <c r="BK353" s="199">
        <f>ROUND(I353*H353,2)</f>
        <v>0</v>
      </c>
      <c r="BL353" s="18" t="s">
        <v>194</v>
      </c>
      <c r="BM353" s="198" t="s">
        <v>466</v>
      </c>
    </row>
    <row r="354" spans="1:65" s="2" customFormat="1" ht="24.2" customHeight="1">
      <c r="A354" s="35"/>
      <c r="B354" s="36"/>
      <c r="C354" s="187" t="s">
        <v>317</v>
      </c>
      <c r="D354" s="187" t="s">
        <v>153</v>
      </c>
      <c r="E354" s="188" t="s">
        <v>467</v>
      </c>
      <c r="F354" s="189" t="s">
        <v>468</v>
      </c>
      <c r="G354" s="190" t="s">
        <v>165</v>
      </c>
      <c r="H354" s="191">
        <v>1</v>
      </c>
      <c r="I354" s="192"/>
      <c r="J354" s="193">
        <f>ROUND(I354*H354,2)</f>
        <v>0</v>
      </c>
      <c r="K354" s="189" t="s">
        <v>157</v>
      </c>
      <c r="L354" s="40"/>
      <c r="M354" s="194" t="s">
        <v>1</v>
      </c>
      <c r="N354" s="195" t="s">
        <v>42</v>
      </c>
      <c r="O354" s="72"/>
      <c r="P354" s="196">
        <f>O354*H354</f>
        <v>0</v>
      </c>
      <c r="Q354" s="196">
        <v>0</v>
      </c>
      <c r="R354" s="196">
        <f>Q354*H354</f>
        <v>0</v>
      </c>
      <c r="S354" s="196">
        <v>0</v>
      </c>
      <c r="T354" s="197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198" t="s">
        <v>194</v>
      </c>
      <c r="AT354" s="198" t="s">
        <v>153</v>
      </c>
      <c r="AU354" s="198" t="s">
        <v>159</v>
      </c>
      <c r="AY354" s="18" t="s">
        <v>151</v>
      </c>
      <c r="BE354" s="199">
        <f>IF(N354="základní",J354,0)</f>
        <v>0</v>
      </c>
      <c r="BF354" s="199">
        <f>IF(N354="snížená",J354,0)</f>
        <v>0</v>
      </c>
      <c r="BG354" s="199">
        <f>IF(N354="zákl. přenesená",J354,0)</f>
        <v>0</v>
      </c>
      <c r="BH354" s="199">
        <f>IF(N354="sníž. přenesená",J354,0)</f>
        <v>0</v>
      </c>
      <c r="BI354" s="199">
        <f>IF(N354="nulová",J354,0)</f>
        <v>0</v>
      </c>
      <c r="BJ354" s="18" t="s">
        <v>159</v>
      </c>
      <c r="BK354" s="199">
        <f>ROUND(I354*H354,2)</f>
        <v>0</v>
      </c>
      <c r="BL354" s="18" t="s">
        <v>194</v>
      </c>
      <c r="BM354" s="198" t="s">
        <v>469</v>
      </c>
    </row>
    <row r="355" spans="1:65" s="2" customFormat="1" ht="24.2" customHeight="1">
      <c r="A355" s="35"/>
      <c r="B355" s="36"/>
      <c r="C355" s="187" t="s">
        <v>470</v>
      </c>
      <c r="D355" s="187" t="s">
        <v>153</v>
      </c>
      <c r="E355" s="188" t="s">
        <v>471</v>
      </c>
      <c r="F355" s="189" t="s">
        <v>472</v>
      </c>
      <c r="G355" s="190" t="s">
        <v>174</v>
      </c>
      <c r="H355" s="191">
        <v>1</v>
      </c>
      <c r="I355" s="192"/>
      <c r="J355" s="193">
        <f>ROUND(I355*H355,2)</f>
        <v>0</v>
      </c>
      <c r="K355" s="189" t="s">
        <v>157</v>
      </c>
      <c r="L355" s="40"/>
      <c r="M355" s="194" t="s">
        <v>1</v>
      </c>
      <c r="N355" s="195" t="s">
        <v>42</v>
      </c>
      <c r="O355" s="72"/>
      <c r="P355" s="196">
        <f>O355*H355</f>
        <v>0</v>
      </c>
      <c r="Q355" s="196">
        <v>0</v>
      </c>
      <c r="R355" s="196">
        <f>Q355*H355</f>
        <v>0</v>
      </c>
      <c r="S355" s="196">
        <v>0</v>
      </c>
      <c r="T355" s="197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98" t="s">
        <v>194</v>
      </c>
      <c r="AT355" s="198" t="s">
        <v>153</v>
      </c>
      <c r="AU355" s="198" t="s">
        <v>159</v>
      </c>
      <c r="AY355" s="18" t="s">
        <v>151</v>
      </c>
      <c r="BE355" s="199">
        <f>IF(N355="základní",J355,0)</f>
        <v>0</v>
      </c>
      <c r="BF355" s="199">
        <f>IF(N355="snížená",J355,0)</f>
        <v>0</v>
      </c>
      <c r="BG355" s="199">
        <f>IF(N355="zákl. přenesená",J355,0)</f>
        <v>0</v>
      </c>
      <c r="BH355" s="199">
        <f>IF(N355="sníž. přenesená",J355,0)</f>
        <v>0</v>
      </c>
      <c r="BI355" s="199">
        <f>IF(N355="nulová",J355,0)</f>
        <v>0</v>
      </c>
      <c r="BJ355" s="18" t="s">
        <v>159</v>
      </c>
      <c r="BK355" s="199">
        <f>ROUND(I355*H355,2)</f>
        <v>0</v>
      </c>
      <c r="BL355" s="18" t="s">
        <v>194</v>
      </c>
      <c r="BM355" s="198" t="s">
        <v>473</v>
      </c>
    </row>
    <row r="356" spans="2:51" s="13" customFormat="1" ht="11.25">
      <c r="B356" s="200"/>
      <c r="C356" s="201"/>
      <c r="D356" s="202" t="s">
        <v>160</v>
      </c>
      <c r="E356" s="203" t="s">
        <v>1</v>
      </c>
      <c r="F356" s="204" t="s">
        <v>347</v>
      </c>
      <c r="G356" s="201"/>
      <c r="H356" s="205">
        <v>1</v>
      </c>
      <c r="I356" s="206"/>
      <c r="J356" s="201"/>
      <c r="K356" s="201"/>
      <c r="L356" s="207"/>
      <c r="M356" s="208"/>
      <c r="N356" s="209"/>
      <c r="O356" s="209"/>
      <c r="P356" s="209"/>
      <c r="Q356" s="209"/>
      <c r="R356" s="209"/>
      <c r="S356" s="209"/>
      <c r="T356" s="210"/>
      <c r="AT356" s="211" t="s">
        <v>160</v>
      </c>
      <c r="AU356" s="211" t="s">
        <v>159</v>
      </c>
      <c r="AV356" s="13" t="s">
        <v>159</v>
      </c>
      <c r="AW356" s="13" t="s">
        <v>34</v>
      </c>
      <c r="AX356" s="13" t="s">
        <v>76</v>
      </c>
      <c r="AY356" s="211" t="s">
        <v>151</v>
      </c>
    </row>
    <row r="357" spans="2:51" s="14" customFormat="1" ht="11.25">
      <c r="B357" s="212"/>
      <c r="C357" s="213"/>
      <c r="D357" s="202" t="s">
        <v>160</v>
      </c>
      <c r="E357" s="214" t="s">
        <v>1</v>
      </c>
      <c r="F357" s="215" t="s">
        <v>162</v>
      </c>
      <c r="G357" s="213"/>
      <c r="H357" s="216">
        <v>1</v>
      </c>
      <c r="I357" s="217"/>
      <c r="J357" s="213"/>
      <c r="K357" s="213"/>
      <c r="L357" s="218"/>
      <c r="M357" s="219"/>
      <c r="N357" s="220"/>
      <c r="O357" s="220"/>
      <c r="P357" s="220"/>
      <c r="Q357" s="220"/>
      <c r="R357" s="220"/>
      <c r="S357" s="220"/>
      <c r="T357" s="221"/>
      <c r="AT357" s="222" t="s">
        <v>160</v>
      </c>
      <c r="AU357" s="222" t="s">
        <v>159</v>
      </c>
      <c r="AV357" s="14" t="s">
        <v>158</v>
      </c>
      <c r="AW357" s="14" t="s">
        <v>34</v>
      </c>
      <c r="AX357" s="14" t="s">
        <v>84</v>
      </c>
      <c r="AY357" s="222" t="s">
        <v>151</v>
      </c>
    </row>
    <row r="358" spans="1:65" s="2" customFormat="1" ht="24.2" customHeight="1">
      <c r="A358" s="35"/>
      <c r="B358" s="36"/>
      <c r="C358" s="248" t="s">
        <v>320</v>
      </c>
      <c r="D358" s="248" t="s">
        <v>450</v>
      </c>
      <c r="E358" s="249" t="s">
        <v>459</v>
      </c>
      <c r="F358" s="250" t="s">
        <v>460</v>
      </c>
      <c r="G358" s="251" t="s">
        <v>165</v>
      </c>
      <c r="H358" s="252">
        <v>0.735</v>
      </c>
      <c r="I358" s="253"/>
      <c r="J358" s="254">
        <f>ROUND(I358*H358,2)</f>
        <v>0</v>
      </c>
      <c r="K358" s="250" t="s">
        <v>157</v>
      </c>
      <c r="L358" s="255"/>
      <c r="M358" s="256" t="s">
        <v>1</v>
      </c>
      <c r="N358" s="257" t="s">
        <v>42</v>
      </c>
      <c r="O358" s="72"/>
      <c r="P358" s="196">
        <f>O358*H358</f>
        <v>0</v>
      </c>
      <c r="Q358" s="196">
        <v>0</v>
      </c>
      <c r="R358" s="196">
        <f>Q358*H358</f>
        <v>0</v>
      </c>
      <c r="S358" s="196">
        <v>0</v>
      </c>
      <c r="T358" s="197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98" t="s">
        <v>235</v>
      </c>
      <c r="AT358" s="198" t="s">
        <v>450</v>
      </c>
      <c r="AU358" s="198" t="s">
        <v>159</v>
      </c>
      <c r="AY358" s="18" t="s">
        <v>151</v>
      </c>
      <c r="BE358" s="199">
        <f>IF(N358="základní",J358,0)</f>
        <v>0</v>
      </c>
      <c r="BF358" s="199">
        <f>IF(N358="snížená",J358,0)</f>
        <v>0</v>
      </c>
      <c r="BG358" s="199">
        <f>IF(N358="zákl. přenesená",J358,0)</f>
        <v>0</v>
      </c>
      <c r="BH358" s="199">
        <f>IF(N358="sníž. přenesená",J358,0)</f>
        <v>0</v>
      </c>
      <c r="BI358" s="199">
        <f>IF(N358="nulová",J358,0)</f>
        <v>0</v>
      </c>
      <c r="BJ358" s="18" t="s">
        <v>159</v>
      </c>
      <c r="BK358" s="199">
        <f>ROUND(I358*H358,2)</f>
        <v>0</v>
      </c>
      <c r="BL358" s="18" t="s">
        <v>194</v>
      </c>
      <c r="BM358" s="198" t="s">
        <v>474</v>
      </c>
    </row>
    <row r="359" spans="2:51" s="13" customFormat="1" ht="11.25">
      <c r="B359" s="200"/>
      <c r="C359" s="201"/>
      <c r="D359" s="202" t="s">
        <v>160</v>
      </c>
      <c r="E359" s="203" t="s">
        <v>1</v>
      </c>
      <c r="F359" s="204" t="s">
        <v>475</v>
      </c>
      <c r="G359" s="201"/>
      <c r="H359" s="205">
        <v>0.735</v>
      </c>
      <c r="I359" s="206"/>
      <c r="J359" s="201"/>
      <c r="K359" s="201"/>
      <c r="L359" s="207"/>
      <c r="M359" s="208"/>
      <c r="N359" s="209"/>
      <c r="O359" s="209"/>
      <c r="P359" s="209"/>
      <c r="Q359" s="209"/>
      <c r="R359" s="209"/>
      <c r="S359" s="209"/>
      <c r="T359" s="210"/>
      <c r="AT359" s="211" t="s">
        <v>160</v>
      </c>
      <c r="AU359" s="211" t="s">
        <v>159</v>
      </c>
      <c r="AV359" s="13" t="s">
        <v>159</v>
      </c>
      <c r="AW359" s="13" t="s">
        <v>34</v>
      </c>
      <c r="AX359" s="13" t="s">
        <v>76</v>
      </c>
      <c r="AY359" s="211" t="s">
        <v>151</v>
      </c>
    </row>
    <row r="360" spans="2:51" s="14" customFormat="1" ht="11.25">
      <c r="B360" s="212"/>
      <c r="C360" s="213"/>
      <c r="D360" s="202" t="s">
        <v>160</v>
      </c>
      <c r="E360" s="214" t="s">
        <v>1</v>
      </c>
      <c r="F360" s="215" t="s">
        <v>162</v>
      </c>
      <c r="G360" s="213"/>
      <c r="H360" s="216">
        <v>0.735</v>
      </c>
      <c r="I360" s="217"/>
      <c r="J360" s="213"/>
      <c r="K360" s="213"/>
      <c r="L360" s="218"/>
      <c r="M360" s="219"/>
      <c r="N360" s="220"/>
      <c r="O360" s="220"/>
      <c r="P360" s="220"/>
      <c r="Q360" s="220"/>
      <c r="R360" s="220"/>
      <c r="S360" s="220"/>
      <c r="T360" s="221"/>
      <c r="AT360" s="222" t="s">
        <v>160</v>
      </c>
      <c r="AU360" s="222" t="s">
        <v>159</v>
      </c>
      <c r="AV360" s="14" t="s">
        <v>158</v>
      </c>
      <c r="AW360" s="14" t="s">
        <v>34</v>
      </c>
      <c r="AX360" s="14" t="s">
        <v>84</v>
      </c>
      <c r="AY360" s="222" t="s">
        <v>151</v>
      </c>
    </row>
    <row r="361" spans="1:65" s="2" customFormat="1" ht="24.2" customHeight="1">
      <c r="A361" s="35"/>
      <c r="B361" s="36"/>
      <c r="C361" s="187" t="s">
        <v>476</v>
      </c>
      <c r="D361" s="187" t="s">
        <v>153</v>
      </c>
      <c r="E361" s="188" t="s">
        <v>477</v>
      </c>
      <c r="F361" s="189" t="s">
        <v>478</v>
      </c>
      <c r="G361" s="190" t="s">
        <v>479</v>
      </c>
      <c r="H361" s="258"/>
      <c r="I361" s="192"/>
      <c r="J361" s="193">
        <f>ROUND(I361*H361,2)</f>
        <v>0</v>
      </c>
      <c r="K361" s="189" t="s">
        <v>157</v>
      </c>
      <c r="L361" s="40"/>
      <c r="M361" s="194" t="s">
        <v>1</v>
      </c>
      <c r="N361" s="195" t="s">
        <v>42</v>
      </c>
      <c r="O361" s="72"/>
      <c r="P361" s="196">
        <f>O361*H361</f>
        <v>0</v>
      </c>
      <c r="Q361" s="196">
        <v>0</v>
      </c>
      <c r="R361" s="196">
        <f>Q361*H361</f>
        <v>0</v>
      </c>
      <c r="S361" s="196">
        <v>0</v>
      </c>
      <c r="T361" s="197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98" t="s">
        <v>194</v>
      </c>
      <c r="AT361" s="198" t="s">
        <v>153</v>
      </c>
      <c r="AU361" s="198" t="s">
        <v>159</v>
      </c>
      <c r="AY361" s="18" t="s">
        <v>151</v>
      </c>
      <c r="BE361" s="199">
        <f>IF(N361="základní",J361,0)</f>
        <v>0</v>
      </c>
      <c r="BF361" s="199">
        <f>IF(N361="snížená",J361,0)</f>
        <v>0</v>
      </c>
      <c r="BG361" s="199">
        <f>IF(N361="zákl. přenesená",J361,0)</f>
        <v>0</v>
      </c>
      <c r="BH361" s="199">
        <f>IF(N361="sníž. přenesená",J361,0)</f>
        <v>0</v>
      </c>
      <c r="BI361" s="199">
        <f>IF(N361="nulová",J361,0)</f>
        <v>0</v>
      </c>
      <c r="BJ361" s="18" t="s">
        <v>159</v>
      </c>
      <c r="BK361" s="199">
        <f>ROUND(I361*H361,2)</f>
        <v>0</v>
      </c>
      <c r="BL361" s="18" t="s">
        <v>194</v>
      </c>
      <c r="BM361" s="198" t="s">
        <v>480</v>
      </c>
    </row>
    <row r="362" spans="2:63" s="12" customFormat="1" ht="22.9" customHeight="1">
      <c r="B362" s="171"/>
      <c r="C362" s="172"/>
      <c r="D362" s="173" t="s">
        <v>75</v>
      </c>
      <c r="E362" s="185" t="s">
        <v>481</v>
      </c>
      <c r="F362" s="185" t="s">
        <v>482</v>
      </c>
      <c r="G362" s="172"/>
      <c r="H362" s="172"/>
      <c r="I362" s="175"/>
      <c r="J362" s="186">
        <f>BK362</f>
        <v>0</v>
      </c>
      <c r="K362" s="172"/>
      <c r="L362" s="177"/>
      <c r="M362" s="178"/>
      <c r="N362" s="179"/>
      <c r="O362" s="179"/>
      <c r="P362" s="180">
        <f>SUM(P363:P367)</f>
        <v>0</v>
      </c>
      <c r="Q362" s="179"/>
      <c r="R362" s="180">
        <f>SUM(R363:R367)</f>
        <v>0</v>
      </c>
      <c r="S362" s="179"/>
      <c r="T362" s="181">
        <f>SUM(T363:T367)</f>
        <v>0</v>
      </c>
      <c r="AR362" s="182" t="s">
        <v>159</v>
      </c>
      <c r="AT362" s="183" t="s">
        <v>75</v>
      </c>
      <c r="AU362" s="183" t="s">
        <v>84</v>
      </c>
      <c r="AY362" s="182" t="s">
        <v>151</v>
      </c>
      <c r="BK362" s="184">
        <f>SUM(BK363:BK367)</f>
        <v>0</v>
      </c>
    </row>
    <row r="363" spans="1:65" s="2" customFormat="1" ht="24.2" customHeight="1">
      <c r="A363" s="35"/>
      <c r="B363" s="36"/>
      <c r="C363" s="187" t="s">
        <v>324</v>
      </c>
      <c r="D363" s="187" t="s">
        <v>153</v>
      </c>
      <c r="E363" s="188" t="s">
        <v>483</v>
      </c>
      <c r="F363" s="189" t="s">
        <v>484</v>
      </c>
      <c r="G363" s="190" t="s">
        <v>165</v>
      </c>
      <c r="H363" s="191">
        <v>55.8</v>
      </c>
      <c r="I363" s="192"/>
      <c r="J363" s="193">
        <f>ROUND(I363*H363,2)</f>
        <v>0</v>
      </c>
      <c r="K363" s="189" t="s">
        <v>157</v>
      </c>
      <c r="L363" s="40"/>
      <c r="M363" s="194" t="s">
        <v>1</v>
      </c>
      <c r="N363" s="195" t="s">
        <v>42</v>
      </c>
      <c r="O363" s="72"/>
      <c r="P363" s="196">
        <f>O363*H363</f>
        <v>0</v>
      </c>
      <c r="Q363" s="196">
        <v>0</v>
      </c>
      <c r="R363" s="196">
        <f>Q363*H363</f>
        <v>0</v>
      </c>
      <c r="S363" s="196">
        <v>0</v>
      </c>
      <c r="T363" s="197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198" t="s">
        <v>194</v>
      </c>
      <c r="AT363" s="198" t="s">
        <v>153</v>
      </c>
      <c r="AU363" s="198" t="s">
        <v>159</v>
      </c>
      <c r="AY363" s="18" t="s">
        <v>151</v>
      </c>
      <c r="BE363" s="199">
        <f>IF(N363="základní",J363,0)</f>
        <v>0</v>
      </c>
      <c r="BF363" s="199">
        <f>IF(N363="snížená",J363,0)</f>
        <v>0</v>
      </c>
      <c r="BG363" s="199">
        <f>IF(N363="zákl. přenesená",J363,0)</f>
        <v>0</v>
      </c>
      <c r="BH363" s="199">
        <f>IF(N363="sníž. přenesená",J363,0)</f>
        <v>0</v>
      </c>
      <c r="BI363" s="199">
        <f>IF(N363="nulová",J363,0)</f>
        <v>0</v>
      </c>
      <c r="BJ363" s="18" t="s">
        <v>159</v>
      </c>
      <c r="BK363" s="199">
        <f>ROUND(I363*H363,2)</f>
        <v>0</v>
      </c>
      <c r="BL363" s="18" t="s">
        <v>194</v>
      </c>
      <c r="BM363" s="198" t="s">
        <v>485</v>
      </c>
    </row>
    <row r="364" spans="1:65" s="2" customFormat="1" ht="16.5" customHeight="1">
      <c r="A364" s="35"/>
      <c r="B364" s="36"/>
      <c r="C364" s="248" t="s">
        <v>486</v>
      </c>
      <c r="D364" s="248" t="s">
        <v>450</v>
      </c>
      <c r="E364" s="249" t="s">
        <v>487</v>
      </c>
      <c r="F364" s="250" t="s">
        <v>488</v>
      </c>
      <c r="G364" s="251" t="s">
        <v>165</v>
      </c>
      <c r="H364" s="252">
        <v>113.832</v>
      </c>
      <c r="I364" s="253"/>
      <c r="J364" s="254">
        <f>ROUND(I364*H364,2)</f>
        <v>0</v>
      </c>
      <c r="K364" s="250" t="s">
        <v>157</v>
      </c>
      <c r="L364" s="255"/>
      <c r="M364" s="256" t="s">
        <v>1</v>
      </c>
      <c r="N364" s="257" t="s">
        <v>42</v>
      </c>
      <c r="O364" s="72"/>
      <c r="P364" s="196">
        <f>O364*H364</f>
        <v>0</v>
      </c>
      <c r="Q364" s="196">
        <v>0</v>
      </c>
      <c r="R364" s="196">
        <f>Q364*H364</f>
        <v>0</v>
      </c>
      <c r="S364" s="196">
        <v>0</v>
      </c>
      <c r="T364" s="197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198" t="s">
        <v>235</v>
      </c>
      <c r="AT364" s="198" t="s">
        <v>450</v>
      </c>
      <c r="AU364" s="198" t="s">
        <v>159</v>
      </c>
      <c r="AY364" s="18" t="s">
        <v>151</v>
      </c>
      <c r="BE364" s="199">
        <f>IF(N364="základní",J364,0)</f>
        <v>0</v>
      </c>
      <c r="BF364" s="199">
        <f>IF(N364="snížená",J364,0)</f>
        <v>0</v>
      </c>
      <c r="BG364" s="199">
        <f>IF(N364="zákl. přenesená",J364,0)</f>
        <v>0</v>
      </c>
      <c r="BH364" s="199">
        <f>IF(N364="sníž. přenesená",J364,0)</f>
        <v>0</v>
      </c>
      <c r="BI364" s="199">
        <f>IF(N364="nulová",J364,0)</f>
        <v>0</v>
      </c>
      <c r="BJ364" s="18" t="s">
        <v>159</v>
      </c>
      <c r="BK364" s="199">
        <f>ROUND(I364*H364,2)</f>
        <v>0</v>
      </c>
      <c r="BL364" s="18" t="s">
        <v>194</v>
      </c>
      <c r="BM364" s="198" t="s">
        <v>489</v>
      </c>
    </row>
    <row r="365" spans="2:51" s="13" customFormat="1" ht="11.25">
      <c r="B365" s="200"/>
      <c r="C365" s="201"/>
      <c r="D365" s="202" t="s">
        <v>160</v>
      </c>
      <c r="E365" s="203" t="s">
        <v>1</v>
      </c>
      <c r="F365" s="204" t="s">
        <v>490</v>
      </c>
      <c r="G365" s="201"/>
      <c r="H365" s="205">
        <v>113.832</v>
      </c>
      <c r="I365" s="206"/>
      <c r="J365" s="201"/>
      <c r="K365" s="201"/>
      <c r="L365" s="207"/>
      <c r="M365" s="208"/>
      <c r="N365" s="209"/>
      <c r="O365" s="209"/>
      <c r="P365" s="209"/>
      <c r="Q365" s="209"/>
      <c r="R365" s="209"/>
      <c r="S365" s="209"/>
      <c r="T365" s="210"/>
      <c r="AT365" s="211" t="s">
        <v>160</v>
      </c>
      <c r="AU365" s="211" t="s">
        <v>159</v>
      </c>
      <c r="AV365" s="13" t="s">
        <v>159</v>
      </c>
      <c r="AW365" s="13" t="s">
        <v>34</v>
      </c>
      <c r="AX365" s="13" t="s">
        <v>76</v>
      </c>
      <c r="AY365" s="211" t="s">
        <v>151</v>
      </c>
    </row>
    <row r="366" spans="2:51" s="14" customFormat="1" ht="11.25">
      <c r="B366" s="212"/>
      <c r="C366" s="213"/>
      <c r="D366" s="202" t="s">
        <v>160</v>
      </c>
      <c r="E366" s="214" t="s">
        <v>1</v>
      </c>
      <c r="F366" s="215" t="s">
        <v>162</v>
      </c>
      <c r="G366" s="213"/>
      <c r="H366" s="216">
        <v>113.832</v>
      </c>
      <c r="I366" s="217"/>
      <c r="J366" s="213"/>
      <c r="K366" s="213"/>
      <c r="L366" s="218"/>
      <c r="M366" s="219"/>
      <c r="N366" s="220"/>
      <c r="O366" s="220"/>
      <c r="P366" s="220"/>
      <c r="Q366" s="220"/>
      <c r="R366" s="220"/>
      <c r="S366" s="220"/>
      <c r="T366" s="221"/>
      <c r="AT366" s="222" t="s">
        <v>160</v>
      </c>
      <c r="AU366" s="222" t="s">
        <v>159</v>
      </c>
      <c r="AV366" s="14" t="s">
        <v>158</v>
      </c>
      <c r="AW366" s="14" t="s">
        <v>34</v>
      </c>
      <c r="AX366" s="14" t="s">
        <v>84</v>
      </c>
      <c r="AY366" s="222" t="s">
        <v>151</v>
      </c>
    </row>
    <row r="367" spans="1:65" s="2" customFormat="1" ht="24.2" customHeight="1">
      <c r="A367" s="35"/>
      <c r="B367" s="36"/>
      <c r="C367" s="187" t="s">
        <v>331</v>
      </c>
      <c r="D367" s="187" t="s">
        <v>153</v>
      </c>
      <c r="E367" s="188" t="s">
        <v>491</v>
      </c>
      <c r="F367" s="189" t="s">
        <v>492</v>
      </c>
      <c r="G367" s="190" t="s">
        <v>479</v>
      </c>
      <c r="H367" s="258"/>
      <c r="I367" s="192"/>
      <c r="J367" s="193">
        <f>ROUND(I367*H367,2)</f>
        <v>0</v>
      </c>
      <c r="K367" s="189" t="s">
        <v>157</v>
      </c>
      <c r="L367" s="40"/>
      <c r="M367" s="194" t="s">
        <v>1</v>
      </c>
      <c r="N367" s="195" t="s">
        <v>42</v>
      </c>
      <c r="O367" s="72"/>
      <c r="P367" s="196">
        <f>O367*H367</f>
        <v>0</v>
      </c>
      <c r="Q367" s="196">
        <v>0</v>
      </c>
      <c r="R367" s="196">
        <f>Q367*H367</f>
        <v>0</v>
      </c>
      <c r="S367" s="196">
        <v>0</v>
      </c>
      <c r="T367" s="197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198" t="s">
        <v>194</v>
      </c>
      <c r="AT367" s="198" t="s">
        <v>153</v>
      </c>
      <c r="AU367" s="198" t="s">
        <v>159</v>
      </c>
      <c r="AY367" s="18" t="s">
        <v>151</v>
      </c>
      <c r="BE367" s="199">
        <f>IF(N367="základní",J367,0)</f>
        <v>0</v>
      </c>
      <c r="BF367" s="199">
        <f>IF(N367="snížená",J367,0)</f>
        <v>0</v>
      </c>
      <c r="BG367" s="199">
        <f>IF(N367="zákl. přenesená",J367,0)</f>
        <v>0</v>
      </c>
      <c r="BH367" s="199">
        <f>IF(N367="sníž. přenesená",J367,0)</f>
        <v>0</v>
      </c>
      <c r="BI367" s="199">
        <f>IF(N367="nulová",J367,0)</f>
        <v>0</v>
      </c>
      <c r="BJ367" s="18" t="s">
        <v>159</v>
      </c>
      <c r="BK367" s="199">
        <f>ROUND(I367*H367,2)</f>
        <v>0</v>
      </c>
      <c r="BL367" s="18" t="s">
        <v>194</v>
      </c>
      <c r="BM367" s="198" t="s">
        <v>493</v>
      </c>
    </row>
    <row r="368" spans="2:63" s="12" customFormat="1" ht="22.9" customHeight="1">
      <c r="B368" s="171"/>
      <c r="C368" s="172"/>
      <c r="D368" s="173" t="s">
        <v>75</v>
      </c>
      <c r="E368" s="185" t="s">
        <v>494</v>
      </c>
      <c r="F368" s="185" t="s">
        <v>495</v>
      </c>
      <c r="G368" s="172"/>
      <c r="H368" s="172"/>
      <c r="I368" s="175"/>
      <c r="J368" s="186">
        <f>BK368</f>
        <v>0</v>
      </c>
      <c r="K368" s="172"/>
      <c r="L368" s="177"/>
      <c r="M368" s="178"/>
      <c r="N368" s="179"/>
      <c r="O368" s="179"/>
      <c r="P368" s="180">
        <f>SUM(P369:P374)</f>
        <v>0</v>
      </c>
      <c r="Q368" s="179"/>
      <c r="R368" s="180">
        <f>SUM(R369:R374)</f>
        <v>0</v>
      </c>
      <c r="S368" s="179"/>
      <c r="T368" s="181">
        <f>SUM(T369:T374)</f>
        <v>0</v>
      </c>
      <c r="AR368" s="182" t="s">
        <v>159</v>
      </c>
      <c r="AT368" s="183" t="s">
        <v>75</v>
      </c>
      <c r="AU368" s="183" t="s">
        <v>84</v>
      </c>
      <c r="AY368" s="182" t="s">
        <v>151</v>
      </c>
      <c r="BK368" s="184">
        <f>SUM(BK369:BK374)</f>
        <v>0</v>
      </c>
    </row>
    <row r="369" spans="1:65" s="2" customFormat="1" ht="16.5" customHeight="1">
      <c r="A369" s="35"/>
      <c r="B369" s="36"/>
      <c r="C369" s="187" t="s">
        <v>496</v>
      </c>
      <c r="D369" s="187" t="s">
        <v>153</v>
      </c>
      <c r="E369" s="188" t="s">
        <v>497</v>
      </c>
      <c r="F369" s="189" t="s">
        <v>498</v>
      </c>
      <c r="G369" s="190" t="s">
        <v>274</v>
      </c>
      <c r="H369" s="191">
        <v>11</v>
      </c>
      <c r="I369" s="192"/>
      <c r="J369" s="193">
        <f>ROUND(I369*H369,2)</f>
        <v>0</v>
      </c>
      <c r="K369" s="189" t="s">
        <v>157</v>
      </c>
      <c r="L369" s="40"/>
      <c r="M369" s="194" t="s">
        <v>1</v>
      </c>
      <c r="N369" s="195" t="s">
        <v>42</v>
      </c>
      <c r="O369" s="72"/>
      <c r="P369" s="196">
        <f>O369*H369</f>
        <v>0</v>
      </c>
      <c r="Q369" s="196">
        <v>0</v>
      </c>
      <c r="R369" s="196">
        <f>Q369*H369</f>
        <v>0</v>
      </c>
      <c r="S369" s="196">
        <v>0</v>
      </c>
      <c r="T369" s="197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198" t="s">
        <v>194</v>
      </c>
      <c r="AT369" s="198" t="s">
        <v>153</v>
      </c>
      <c r="AU369" s="198" t="s">
        <v>159</v>
      </c>
      <c r="AY369" s="18" t="s">
        <v>151</v>
      </c>
      <c r="BE369" s="199">
        <f>IF(N369="základní",J369,0)</f>
        <v>0</v>
      </c>
      <c r="BF369" s="199">
        <f>IF(N369="snížená",J369,0)</f>
        <v>0</v>
      </c>
      <c r="BG369" s="199">
        <f>IF(N369="zákl. přenesená",J369,0)</f>
        <v>0</v>
      </c>
      <c r="BH369" s="199">
        <f>IF(N369="sníž. přenesená",J369,0)</f>
        <v>0</v>
      </c>
      <c r="BI369" s="199">
        <f>IF(N369="nulová",J369,0)</f>
        <v>0</v>
      </c>
      <c r="BJ369" s="18" t="s">
        <v>159</v>
      </c>
      <c r="BK369" s="199">
        <f>ROUND(I369*H369,2)</f>
        <v>0</v>
      </c>
      <c r="BL369" s="18" t="s">
        <v>194</v>
      </c>
      <c r="BM369" s="198" t="s">
        <v>499</v>
      </c>
    </row>
    <row r="370" spans="2:51" s="13" customFormat="1" ht="11.25">
      <c r="B370" s="200"/>
      <c r="C370" s="201"/>
      <c r="D370" s="202" t="s">
        <v>160</v>
      </c>
      <c r="E370" s="203" t="s">
        <v>1</v>
      </c>
      <c r="F370" s="204" t="s">
        <v>500</v>
      </c>
      <c r="G370" s="201"/>
      <c r="H370" s="205">
        <v>11</v>
      </c>
      <c r="I370" s="206"/>
      <c r="J370" s="201"/>
      <c r="K370" s="201"/>
      <c r="L370" s="207"/>
      <c r="M370" s="208"/>
      <c r="N370" s="209"/>
      <c r="O370" s="209"/>
      <c r="P370" s="209"/>
      <c r="Q370" s="209"/>
      <c r="R370" s="209"/>
      <c r="S370" s="209"/>
      <c r="T370" s="210"/>
      <c r="AT370" s="211" t="s">
        <v>160</v>
      </c>
      <c r="AU370" s="211" t="s">
        <v>159</v>
      </c>
      <c r="AV370" s="13" t="s">
        <v>159</v>
      </c>
      <c r="AW370" s="13" t="s">
        <v>34</v>
      </c>
      <c r="AX370" s="13" t="s">
        <v>76</v>
      </c>
      <c r="AY370" s="211" t="s">
        <v>151</v>
      </c>
    </row>
    <row r="371" spans="2:51" s="14" customFormat="1" ht="11.25">
      <c r="B371" s="212"/>
      <c r="C371" s="213"/>
      <c r="D371" s="202" t="s">
        <v>160</v>
      </c>
      <c r="E371" s="214" t="s">
        <v>1</v>
      </c>
      <c r="F371" s="215" t="s">
        <v>162</v>
      </c>
      <c r="G371" s="213"/>
      <c r="H371" s="216">
        <v>11</v>
      </c>
      <c r="I371" s="217"/>
      <c r="J371" s="213"/>
      <c r="K371" s="213"/>
      <c r="L371" s="218"/>
      <c r="M371" s="219"/>
      <c r="N371" s="220"/>
      <c r="O371" s="220"/>
      <c r="P371" s="220"/>
      <c r="Q371" s="220"/>
      <c r="R371" s="220"/>
      <c r="S371" s="220"/>
      <c r="T371" s="221"/>
      <c r="AT371" s="222" t="s">
        <v>160</v>
      </c>
      <c r="AU371" s="222" t="s">
        <v>159</v>
      </c>
      <c r="AV371" s="14" t="s">
        <v>158</v>
      </c>
      <c r="AW371" s="14" t="s">
        <v>34</v>
      </c>
      <c r="AX371" s="14" t="s">
        <v>84</v>
      </c>
      <c r="AY371" s="222" t="s">
        <v>151</v>
      </c>
    </row>
    <row r="372" spans="1:65" s="2" customFormat="1" ht="16.5" customHeight="1">
      <c r="A372" s="35"/>
      <c r="B372" s="36"/>
      <c r="C372" s="187" t="s">
        <v>338</v>
      </c>
      <c r="D372" s="187" t="s">
        <v>153</v>
      </c>
      <c r="E372" s="188" t="s">
        <v>501</v>
      </c>
      <c r="F372" s="189" t="s">
        <v>502</v>
      </c>
      <c r="G372" s="190" t="s">
        <v>174</v>
      </c>
      <c r="H372" s="191">
        <v>1</v>
      </c>
      <c r="I372" s="192"/>
      <c r="J372" s="193">
        <f>ROUND(I372*H372,2)</f>
        <v>0</v>
      </c>
      <c r="K372" s="189" t="s">
        <v>157</v>
      </c>
      <c r="L372" s="40"/>
      <c r="M372" s="194" t="s">
        <v>1</v>
      </c>
      <c r="N372" s="195" t="s">
        <v>42</v>
      </c>
      <c r="O372" s="72"/>
      <c r="P372" s="196">
        <f>O372*H372</f>
        <v>0</v>
      </c>
      <c r="Q372" s="196">
        <v>0</v>
      </c>
      <c r="R372" s="196">
        <f>Q372*H372</f>
        <v>0</v>
      </c>
      <c r="S372" s="196">
        <v>0</v>
      </c>
      <c r="T372" s="197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198" t="s">
        <v>194</v>
      </c>
      <c r="AT372" s="198" t="s">
        <v>153</v>
      </c>
      <c r="AU372" s="198" t="s">
        <v>159</v>
      </c>
      <c r="AY372" s="18" t="s">
        <v>151</v>
      </c>
      <c r="BE372" s="199">
        <f>IF(N372="základní",J372,0)</f>
        <v>0</v>
      </c>
      <c r="BF372" s="199">
        <f>IF(N372="snížená",J372,0)</f>
        <v>0</v>
      </c>
      <c r="BG372" s="199">
        <f>IF(N372="zákl. přenesená",J372,0)</f>
        <v>0</v>
      </c>
      <c r="BH372" s="199">
        <f>IF(N372="sníž. přenesená",J372,0)</f>
        <v>0</v>
      </c>
      <c r="BI372" s="199">
        <f>IF(N372="nulová",J372,0)</f>
        <v>0</v>
      </c>
      <c r="BJ372" s="18" t="s">
        <v>159</v>
      </c>
      <c r="BK372" s="199">
        <f>ROUND(I372*H372,2)</f>
        <v>0</v>
      </c>
      <c r="BL372" s="18" t="s">
        <v>194</v>
      </c>
      <c r="BM372" s="198" t="s">
        <v>503</v>
      </c>
    </row>
    <row r="373" spans="2:51" s="13" customFormat="1" ht="11.25">
      <c r="B373" s="200"/>
      <c r="C373" s="201"/>
      <c r="D373" s="202" t="s">
        <v>160</v>
      </c>
      <c r="E373" s="203" t="s">
        <v>1</v>
      </c>
      <c r="F373" s="204" t="s">
        <v>504</v>
      </c>
      <c r="G373" s="201"/>
      <c r="H373" s="205">
        <v>1</v>
      </c>
      <c r="I373" s="206"/>
      <c r="J373" s="201"/>
      <c r="K373" s="201"/>
      <c r="L373" s="207"/>
      <c r="M373" s="208"/>
      <c r="N373" s="209"/>
      <c r="O373" s="209"/>
      <c r="P373" s="209"/>
      <c r="Q373" s="209"/>
      <c r="R373" s="209"/>
      <c r="S373" s="209"/>
      <c r="T373" s="210"/>
      <c r="AT373" s="211" t="s">
        <v>160</v>
      </c>
      <c r="AU373" s="211" t="s">
        <v>159</v>
      </c>
      <c r="AV373" s="13" t="s">
        <v>159</v>
      </c>
      <c r="AW373" s="13" t="s">
        <v>34</v>
      </c>
      <c r="AX373" s="13" t="s">
        <v>76</v>
      </c>
      <c r="AY373" s="211" t="s">
        <v>151</v>
      </c>
    </row>
    <row r="374" spans="2:51" s="14" customFormat="1" ht="11.25">
      <c r="B374" s="212"/>
      <c r="C374" s="213"/>
      <c r="D374" s="202" t="s">
        <v>160</v>
      </c>
      <c r="E374" s="214" t="s">
        <v>1</v>
      </c>
      <c r="F374" s="215" t="s">
        <v>162</v>
      </c>
      <c r="G374" s="213"/>
      <c r="H374" s="216">
        <v>1</v>
      </c>
      <c r="I374" s="217"/>
      <c r="J374" s="213"/>
      <c r="K374" s="213"/>
      <c r="L374" s="218"/>
      <c r="M374" s="219"/>
      <c r="N374" s="220"/>
      <c r="O374" s="220"/>
      <c r="P374" s="220"/>
      <c r="Q374" s="220"/>
      <c r="R374" s="220"/>
      <c r="S374" s="220"/>
      <c r="T374" s="221"/>
      <c r="AT374" s="222" t="s">
        <v>160</v>
      </c>
      <c r="AU374" s="222" t="s">
        <v>159</v>
      </c>
      <c r="AV374" s="14" t="s">
        <v>158</v>
      </c>
      <c r="AW374" s="14" t="s">
        <v>34</v>
      </c>
      <c r="AX374" s="14" t="s">
        <v>84</v>
      </c>
      <c r="AY374" s="222" t="s">
        <v>151</v>
      </c>
    </row>
    <row r="375" spans="2:63" s="12" customFormat="1" ht="22.9" customHeight="1">
      <c r="B375" s="171"/>
      <c r="C375" s="172"/>
      <c r="D375" s="173" t="s">
        <v>75</v>
      </c>
      <c r="E375" s="185" t="s">
        <v>505</v>
      </c>
      <c r="F375" s="185" t="s">
        <v>506</v>
      </c>
      <c r="G375" s="172"/>
      <c r="H375" s="172"/>
      <c r="I375" s="175"/>
      <c r="J375" s="186">
        <f>BK375</f>
        <v>0</v>
      </c>
      <c r="K375" s="172"/>
      <c r="L375" s="177"/>
      <c r="M375" s="178"/>
      <c r="N375" s="179"/>
      <c r="O375" s="179"/>
      <c r="P375" s="180">
        <f>SUM(P376:P384)</f>
        <v>0</v>
      </c>
      <c r="Q375" s="179"/>
      <c r="R375" s="180">
        <f>SUM(R376:R384)</f>
        <v>0</v>
      </c>
      <c r="S375" s="179"/>
      <c r="T375" s="181">
        <f>SUM(T376:T384)</f>
        <v>0</v>
      </c>
      <c r="AR375" s="182" t="s">
        <v>159</v>
      </c>
      <c r="AT375" s="183" t="s">
        <v>75</v>
      </c>
      <c r="AU375" s="183" t="s">
        <v>84</v>
      </c>
      <c r="AY375" s="182" t="s">
        <v>151</v>
      </c>
      <c r="BK375" s="184">
        <f>SUM(BK376:BK384)</f>
        <v>0</v>
      </c>
    </row>
    <row r="376" spans="1:65" s="2" customFormat="1" ht="16.5" customHeight="1">
      <c r="A376" s="35"/>
      <c r="B376" s="36"/>
      <c r="C376" s="187" t="s">
        <v>507</v>
      </c>
      <c r="D376" s="187" t="s">
        <v>153</v>
      </c>
      <c r="E376" s="188" t="s">
        <v>508</v>
      </c>
      <c r="F376" s="189" t="s">
        <v>509</v>
      </c>
      <c r="G376" s="190" t="s">
        <v>274</v>
      </c>
      <c r="H376" s="191">
        <v>2</v>
      </c>
      <c r="I376" s="192"/>
      <c r="J376" s="193">
        <f>ROUND(I376*H376,2)</f>
        <v>0</v>
      </c>
      <c r="K376" s="189" t="s">
        <v>157</v>
      </c>
      <c r="L376" s="40"/>
      <c r="M376" s="194" t="s">
        <v>1</v>
      </c>
      <c r="N376" s="195" t="s">
        <v>42</v>
      </c>
      <c r="O376" s="72"/>
      <c r="P376" s="196">
        <f>O376*H376</f>
        <v>0</v>
      </c>
      <c r="Q376" s="196">
        <v>0</v>
      </c>
      <c r="R376" s="196">
        <f>Q376*H376</f>
        <v>0</v>
      </c>
      <c r="S376" s="196">
        <v>0</v>
      </c>
      <c r="T376" s="197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198" t="s">
        <v>194</v>
      </c>
      <c r="AT376" s="198" t="s">
        <v>153</v>
      </c>
      <c r="AU376" s="198" t="s">
        <v>159</v>
      </c>
      <c r="AY376" s="18" t="s">
        <v>151</v>
      </c>
      <c r="BE376" s="199">
        <f>IF(N376="základní",J376,0)</f>
        <v>0</v>
      </c>
      <c r="BF376" s="199">
        <f>IF(N376="snížená",J376,0)</f>
        <v>0</v>
      </c>
      <c r="BG376" s="199">
        <f>IF(N376="zákl. přenesená",J376,0)</f>
        <v>0</v>
      </c>
      <c r="BH376" s="199">
        <f>IF(N376="sníž. přenesená",J376,0)</f>
        <v>0</v>
      </c>
      <c r="BI376" s="199">
        <f>IF(N376="nulová",J376,0)</f>
        <v>0</v>
      </c>
      <c r="BJ376" s="18" t="s">
        <v>159</v>
      </c>
      <c r="BK376" s="199">
        <f>ROUND(I376*H376,2)</f>
        <v>0</v>
      </c>
      <c r="BL376" s="18" t="s">
        <v>194</v>
      </c>
      <c r="BM376" s="198" t="s">
        <v>510</v>
      </c>
    </row>
    <row r="377" spans="2:51" s="15" customFormat="1" ht="11.25">
      <c r="B377" s="223"/>
      <c r="C377" s="224"/>
      <c r="D377" s="202" t="s">
        <v>160</v>
      </c>
      <c r="E377" s="225" t="s">
        <v>1</v>
      </c>
      <c r="F377" s="226" t="s">
        <v>244</v>
      </c>
      <c r="G377" s="224"/>
      <c r="H377" s="225" t="s">
        <v>1</v>
      </c>
      <c r="I377" s="227"/>
      <c r="J377" s="224"/>
      <c r="K377" s="224"/>
      <c r="L377" s="228"/>
      <c r="M377" s="229"/>
      <c r="N377" s="230"/>
      <c r="O377" s="230"/>
      <c r="P377" s="230"/>
      <c r="Q377" s="230"/>
      <c r="R377" s="230"/>
      <c r="S377" s="230"/>
      <c r="T377" s="231"/>
      <c r="AT377" s="232" t="s">
        <v>160</v>
      </c>
      <c r="AU377" s="232" t="s">
        <v>159</v>
      </c>
      <c r="AV377" s="15" t="s">
        <v>84</v>
      </c>
      <c r="AW377" s="15" t="s">
        <v>34</v>
      </c>
      <c r="AX377" s="15" t="s">
        <v>76</v>
      </c>
      <c r="AY377" s="232" t="s">
        <v>151</v>
      </c>
    </row>
    <row r="378" spans="2:51" s="13" customFormat="1" ht="11.25">
      <c r="B378" s="200"/>
      <c r="C378" s="201"/>
      <c r="D378" s="202" t="s">
        <v>160</v>
      </c>
      <c r="E378" s="203" t="s">
        <v>1</v>
      </c>
      <c r="F378" s="204" t="s">
        <v>511</v>
      </c>
      <c r="G378" s="201"/>
      <c r="H378" s="205">
        <v>0.2</v>
      </c>
      <c r="I378" s="206"/>
      <c r="J378" s="201"/>
      <c r="K378" s="201"/>
      <c r="L378" s="207"/>
      <c r="M378" s="208"/>
      <c r="N378" s="209"/>
      <c r="O378" s="209"/>
      <c r="P378" s="209"/>
      <c r="Q378" s="209"/>
      <c r="R378" s="209"/>
      <c r="S378" s="209"/>
      <c r="T378" s="210"/>
      <c r="AT378" s="211" t="s">
        <v>160</v>
      </c>
      <c r="AU378" s="211" t="s">
        <v>159</v>
      </c>
      <c r="AV378" s="13" t="s">
        <v>159</v>
      </c>
      <c r="AW378" s="13" t="s">
        <v>34</v>
      </c>
      <c r="AX378" s="13" t="s">
        <v>76</v>
      </c>
      <c r="AY378" s="211" t="s">
        <v>151</v>
      </c>
    </row>
    <row r="379" spans="2:51" s="13" customFormat="1" ht="11.25">
      <c r="B379" s="200"/>
      <c r="C379" s="201"/>
      <c r="D379" s="202" t="s">
        <v>160</v>
      </c>
      <c r="E379" s="203" t="s">
        <v>1</v>
      </c>
      <c r="F379" s="204" t="s">
        <v>512</v>
      </c>
      <c r="G379" s="201"/>
      <c r="H379" s="205">
        <v>0.4</v>
      </c>
      <c r="I379" s="206"/>
      <c r="J379" s="201"/>
      <c r="K379" s="201"/>
      <c r="L379" s="207"/>
      <c r="M379" s="208"/>
      <c r="N379" s="209"/>
      <c r="O379" s="209"/>
      <c r="P379" s="209"/>
      <c r="Q379" s="209"/>
      <c r="R379" s="209"/>
      <c r="S379" s="209"/>
      <c r="T379" s="210"/>
      <c r="AT379" s="211" t="s">
        <v>160</v>
      </c>
      <c r="AU379" s="211" t="s">
        <v>159</v>
      </c>
      <c r="AV379" s="13" t="s">
        <v>159</v>
      </c>
      <c r="AW379" s="13" t="s">
        <v>34</v>
      </c>
      <c r="AX379" s="13" t="s">
        <v>76</v>
      </c>
      <c r="AY379" s="211" t="s">
        <v>151</v>
      </c>
    </row>
    <row r="380" spans="2:51" s="13" customFormat="1" ht="11.25">
      <c r="B380" s="200"/>
      <c r="C380" s="201"/>
      <c r="D380" s="202" t="s">
        <v>160</v>
      </c>
      <c r="E380" s="203" t="s">
        <v>1</v>
      </c>
      <c r="F380" s="204" t="s">
        <v>513</v>
      </c>
      <c r="G380" s="201"/>
      <c r="H380" s="205">
        <v>0.4</v>
      </c>
      <c r="I380" s="206"/>
      <c r="J380" s="201"/>
      <c r="K380" s="201"/>
      <c r="L380" s="207"/>
      <c r="M380" s="208"/>
      <c r="N380" s="209"/>
      <c r="O380" s="209"/>
      <c r="P380" s="209"/>
      <c r="Q380" s="209"/>
      <c r="R380" s="209"/>
      <c r="S380" s="209"/>
      <c r="T380" s="210"/>
      <c r="AT380" s="211" t="s">
        <v>160</v>
      </c>
      <c r="AU380" s="211" t="s">
        <v>159</v>
      </c>
      <c r="AV380" s="13" t="s">
        <v>159</v>
      </c>
      <c r="AW380" s="13" t="s">
        <v>34</v>
      </c>
      <c r="AX380" s="13" t="s">
        <v>76</v>
      </c>
      <c r="AY380" s="211" t="s">
        <v>151</v>
      </c>
    </row>
    <row r="381" spans="2:51" s="13" customFormat="1" ht="11.25">
      <c r="B381" s="200"/>
      <c r="C381" s="201"/>
      <c r="D381" s="202" t="s">
        <v>160</v>
      </c>
      <c r="E381" s="203" t="s">
        <v>1</v>
      </c>
      <c r="F381" s="204" t="s">
        <v>514</v>
      </c>
      <c r="G381" s="201"/>
      <c r="H381" s="205">
        <v>0.6</v>
      </c>
      <c r="I381" s="206"/>
      <c r="J381" s="201"/>
      <c r="K381" s="201"/>
      <c r="L381" s="207"/>
      <c r="M381" s="208"/>
      <c r="N381" s="209"/>
      <c r="O381" s="209"/>
      <c r="P381" s="209"/>
      <c r="Q381" s="209"/>
      <c r="R381" s="209"/>
      <c r="S381" s="209"/>
      <c r="T381" s="210"/>
      <c r="AT381" s="211" t="s">
        <v>160</v>
      </c>
      <c r="AU381" s="211" t="s">
        <v>159</v>
      </c>
      <c r="AV381" s="13" t="s">
        <v>159</v>
      </c>
      <c r="AW381" s="13" t="s">
        <v>34</v>
      </c>
      <c r="AX381" s="13" t="s">
        <v>76</v>
      </c>
      <c r="AY381" s="211" t="s">
        <v>151</v>
      </c>
    </row>
    <row r="382" spans="2:51" s="13" customFormat="1" ht="11.25">
      <c r="B382" s="200"/>
      <c r="C382" s="201"/>
      <c r="D382" s="202" t="s">
        <v>160</v>
      </c>
      <c r="E382" s="203" t="s">
        <v>1</v>
      </c>
      <c r="F382" s="204" t="s">
        <v>515</v>
      </c>
      <c r="G382" s="201"/>
      <c r="H382" s="205">
        <v>0.4</v>
      </c>
      <c r="I382" s="206"/>
      <c r="J382" s="201"/>
      <c r="K382" s="201"/>
      <c r="L382" s="207"/>
      <c r="M382" s="208"/>
      <c r="N382" s="209"/>
      <c r="O382" s="209"/>
      <c r="P382" s="209"/>
      <c r="Q382" s="209"/>
      <c r="R382" s="209"/>
      <c r="S382" s="209"/>
      <c r="T382" s="210"/>
      <c r="AT382" s="211" t="s">
        <v>160</v>
      </c>
      <c r="AU382" s="211" t="s">
        <v>159</v>
      </c>
      <c r="AV382" s="13" t="s">
        <v>159</v>
      </c>
      <c r="AW382" s="13" t="s">
        <v>34</v>
      </c>
      <c r="AX382" s="13" t="s">
        <v>76</v>
      </c>
      <c r="AY382" s="211" t="s">
        <v>151</v>
      </c>
    </row>
    <row r="383" spans="2:51" s="14" customFormat="1" ht="11.25">
      <c r="B383" s="212"/>
      <c r="C383" s="213"/>
      <c r="D383" s="202" t="s">
        <v>160</v>
      </c>
      <c r="E383" s="214" t="s">
        <v>1</v>
      </c>
      <c r="F383" s="215" t="s">
        <v>162</v>
      </c>
      <c r="G383" s="213"/>
      <c r="H383" s="216">
        <v>2</v>
      </c>
      <c r="I383" s="217"/>
      <c r="J383" s="213"/>
      <c r="K383" s="213"/>
      <c r="L383" s="218"/>
      <c r="M383" s="219"/>
      <c r="N383" s="220"/>
      <c r="O383" s="220"/>
      <c r="P383" s="220"/>
      <c r="Q383" s="220"/>
      <c r="R383" s="220"/>
      <c r="S383" s="220"/>
      <c r="T383" s="221"/>
      <c r="AT383" s="222" t="s">
        <v>160</v>
      </c>
      <c r="AU383" s="222" t="s">
        <v>159</v>
      </c>
      <c r="AV383" s="14" t="s">
        <v>158</v>
      </c>
      <c r="AW383" s="14" t="s">
        <v>34</v>
      </c>
      <c r="AX383" s="14" t="s">
        <v>84</v>
      </c>
      <c r="AY383" s="222" t="s">
        <v>151</v>
      </c>
    </row>
    <row r="384" spans="1:65" s="2" customFormat="1" ht="24.2" customHeight="1">
      <c r="A384" s="35"/>
      <c r="B384" s="36"/>
      <c r="C384" s="187" t="s">
        <v>346</v>
      </c>
      <c r="D384" s="187" t="s">
        <v>153</v>
      </c>
      <c r="E384" s="188" t="s">
        <v>516</v>
      </c>
      <c r="F384" s="189" t="s">
        <v>517</v>
      </c>
      <c r="G384" s="190" t="s">
        <v>479</v>
      </c>
      <c r="H384" s="258"/>
      <c r="I384" s="192"/>
      <c r="J384" s="193">
        <f>ROUND(I384*H384,2)</f>
        <v>0</v>
      </c>
      <c r="K384" s="189" t="s">
        <v>157</v>
      </c>
      <c r="L384" s="40"/>
      <c r="M384" s="194" t="s">
        <v>1</v>
      </c>
      <c r="N384" s="195" t="s">
        <v>42</v>
      </c>
      <c r="O384" s="72"/>
      <c r="P384" s="196">
        <f>O384*H384</f>
        <v>0</v>
      </c>
      <c r="Q384" s="196">
        <v>0</v>
      </c>
      <c r="R384" s="196">
        <f>Q384*H384</f>
        <v>0</v>
      </c>
      <c r="S384" s="196">
        <v>0</v>
      </c>
      <c r="T384" s="197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198" t="s">
        <v>194</v>
      </c>
      <c r="AT384" s="198" t="s">
        <v>153</v>
      </c>
      <c r="AU384" s="198" t="s">
        <v>159</v>
      </c>
      <c r="AY384" s="18" t="s">
        <v>151</v>
      </c>
      <c r="BE384" s="199">
        <f>IF(N384="základní",J384,0)</f>
        <v>0</v>
      </c>
      <c r="BF384" s="199">
        <f>IF(N384="snížená",J384,0)</f>
        <v>0</v>
      </c>
      <c r="BG384" s="199">
        <f>IF(N384="zákl. přenesená",J384,0)</f>
        <v>0</v>
      </c>
      <c r="BH384" s="199">
        <f>IF(N384="sníž. přenesená",J384,0)</f>
        <v>0</v>
      </c>
      <c r="BI384" s="199">
        <f>IF(N384="nulová",J384,0)</f>
        <v>0</v>
      </c>
      <c r="BJ384" s="18" t="s">
        <v>159</v>
      </c>
      <c r="BK384" s="199">
        <f>ROUND(I384*H384,2)</f>
        <v>0</v>
      </c>
      <c r="BL384" s="18" t="s">
        <v>194</v>
      </c>
      <c r="BM384" s="198" t="s">
        <v>518</v>
      </c>
    </row>
    <row r="385" spans="2:63" s="12" customFormat="1" ht="22.9" customHeight="1">
      <c r="B385" s="171"/>
      <c r="C385" s="172"/>
      <c r="D385" s="173" t="s">
        <v>75</v>
      </c>
      <c r="E385" s="185" t="s">
        <v>519</v>
      </c>
      <c r="F385" s="185" t="s">
        <v>520</v>
      </c>
      <c r="G385" s="172"/>
      <c r="H385" s="172"/>
      <c r="I385" s="175"/>
      <c r="J385" s="186">
        <f>BK385</f>
        <v>0</v>
      </c>
      <c r="K385" s="172"/>
      <c r="L385" s="177"/>
      <c r="M385" s="178"/>
      <c r="N385" s="179"/>
      <c r="O385" s="179"/>
      <c r="P385" s="180">
        <f>SUM(P386:P390)</f>
        <v>0</v>
      </c>
      <c r="Q385" s="179"/>
      <c r="R385" s="180">
        <f>SUM(R386:R390)</f>
        <v>0</v>
      </c>
      <c r="S385" s="179"/>
      <c r="T385" s="181">
        <f>SUM(T386:T390)</f>
        <v>0</v>
      </c>
      <c r="AR385" s="182" t="s">
        <v>159</v>
      </c>
      <c r="AT385" s="183" t="s">
        <v>75</v>
      </c>
      <c r="AU385" s="183" t="s">
        <v>84</v>
      </c>
      <c r="AY385" s="182" t="s">
        <v>151</v>
      </c>
      <c r="BK385" s="184">
        <f>SUM(BK386:BK390)</f>
        <v>0</v>
      </c>
    </row>
    <row r="386" spans="1:65" s="2" customFormat="1" ht="16.5" customHeight="1">
      <c r="A386" s="35"/>
      <c r="B386" s="36"/>
      <c r="C386" s="187" t="s">
        <v>521</v>
      </c>
      <c r="D386" s="187" t="s">
        <v>153</v>
      </c>
      <c r="E386" s="188" t="s">
        <v>522</v>
      </c>
      <c r="F386" s="189" t="s">
        <v>523</v>
      </c>
      <c r="G386" s="190" t="s">
        <v>174</v>
      </c>
      <c r="H386" s="191">
        <v>1</v>
      </c>
      <c r="I386" s="192"/>
      <c r="J386" s="193">
        <f>ROUND(I386*H386,2)</f>
        <v>0</v>
      </c>
      <c r="K386" s="189" t="s">
        <v>1</v>
      </c>
      <c r="L386" s="40"/>
      <c r="M386" s="194" t="s">
        <v>1</v>
      </c>
      <c r="N386" s="195" t="s">
        <v>42</v>
      </c>
      <c r="O386" s="72"/>
      <c r="P386" s="196">
        <f>O386*H386</f>
        <v>0</v>
      </c>
      <c r="Q386" s="196">
        <v>0</v>
      </c>
      <c r="R386" s="196">
        <f>Q386*H386</f>
        <v>0</v>
      </c>
      <c r="S386" s="196">
        <v>0</v>
      </c>
      <c r="T386" s="197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198" t="s">
        <v>194</v>
      </c>
      <c r="AT386" s="198" t="s">
        <v>153</v>
      </c>
      <c r="AU386" s="198" t="s">
        <v>159</v>
      </c>
      <c r="AY386" s="18" t="s">
        <v>151</v>
      </c>
      <c r="BE386" s="199">
        <f>IF(N386="základní",J386,0)</f>
        <v>0</v>
      </c>
      <c r="BF386" s="199">
        <f>IF(N386="snížená",J386,0)</f>
        <v>0</v>
      </c>
      <c r="BG386" s="199">
        <f>IF(N386="zákl. přenesená",J386,0)</f>
        <v>0</v>
      </c>
      <c r="BH386" s="199">
        <f>IF(N386="sníž. přenesená",J386,0)</f>
        <v>0</v>
      </c>
      <c r="BI386" s="199">
        <f>IF(N386="nulová",J386,0)</f>
        <v>0</v>
      </c>
      <c r="BJ386" s="18" t="s">
        <v>159</v>
      </c>
      <c r="BK386" s="199">
        <f>ROUND(I386*H386,2)</f>
        <v>0</v>
      </c>
      <c r="BL386" s="18" t="s">
        <v>194</v>
      </c>
      <c r="BM386" s="198" t="s">
        <v>524</v>
      </c>
    </row>
    <row r="387" spans="2:51" s="15" customFormat="1" ht="11.25">
      <c r="B387" s="223"/>
      <c r="C387" s="224"/>
      <c r="D387" s="202" t="s">
        <v>160</v>
      </c>
      <c r="E387" s="225" t="s">
        <v>1</v>
      </c>
      <c r="F387" s="226" t="s">
        <v>525</v>
      </c>
      <c r="G387" s="224"/>
      <c r="H387" s="225" t="s">
        <v>1</v>
      </c>
      <c r="I387" s="227"/>
      <c r="J387" s="224"/>
      <c r="K387" s="224"/>
      <c r="L387" s="228"/>
      <c r="M387" s="229"/>
      <c r="N387" s="230"/>
      <c r="O387" s="230"/>
      <c r="P387" s="230"/>
      <c r="Q387" s="230"/>
      <c r="R387" s="230"/>
      <c r="S387" s="230"/>
      <c r="T387" s="231"/>
      <c r="AT387" s="232" t="s">
        <v>160</v>
      </c>
      <c r="AU387" s="232" t="s">
        <v>159</v>
      </c>
      <c r="AV387" s="15" t="s">
        <v>84</v>
      </c>
      <c r="AW387" s="15" t="s">
        <v>34</v>
      </c>
      <c r="AX387" s="15" t="s">
        <v>76</v>
      </c>
      <c r="AY387" s="232" t="s">
        <v>151</v>
      </c>
    </row>
    <row r="388" spans="2:51" s="13" customFormat="1" ht="11.25">
      <c r="B388" s="200"/>
      <c r="C388" s="201"/>
      <c r="D388" s="202" t="s">
        <v>160</v>
      </c>
      <c r="E388" s="203" t="s">
        <v>1</v>
      </c>
      <c r="F388" s="204" t="s">
        <v>325</v>
      </c>
      <c r="G388" s="201"/>
      <c r="H388" s="205">
        <v>1</v>
      </c>
      <c r="I388" s="206"/>
      <c r="J388" s="201"/>
      <c r="K388" s="201"/>
      <c r="L388" s="207"/>
      <c r="M388" s="208"/>
      <c r="N388" s="209"/>
      <c r="O388" s="209"/>
      <c r="P388" s="209"/>
      <c r="Q388" s="209"/>
      <c r="R388" s="209"/>
      <c r="S388" s="209"/>
      <c r="T388" s="210"/>
      <c r="AT388" s="211" t="s">
        <v>160</v>
      </c>
      <c r="AU388" s="211" t="s">
        <v>159</v>
      </c>
      <c r="AV388" s="13" t="s">
        <v>159</v>
      </c>
      <c r="AW388" s="13" t="s">
        <v>34</v>
      </c>
      <c r="AX388" s="13" t="s">
        <v>76</v>
      </c>
      <c r="AY388" s="211" t="s">
        <v>151</v>
      </c>
    </row>
    <row r="389" spans="2:51" s="14" customFormat="1" ht="11.25">
      <c r="B389" s="212"/>
      <c r="C389" s="213"/>
      <c r="D389" s="202" t="s">
        <v>160</v>
      </c>
      <c r="E389" s="214" t="s">
        <v>1</v>
      </c>
      <c r="F389" s="215" t="s">
        <v>162</v>
      </c>
      <c r="G389" s="213"/>
      <c r="H389" s="216">
        <v>1</v>
      </c>
      <c r="I389" s="217"/>
      <c r="J389" s="213"/>
      <c r="K389" s="213"/>
      <c r="L389" s="218"/>
      <c r="M389" s="219"/>
      <c r="N389" s="220"/>
      <c r="O389" s="220"/>
      <c r="P389" s="220"/>
      <c r="Q389" s="220"/>
      <c r="R389" s="220"/>
      <c r="S389" s="220"/>
      <c r="T389" s="221"/>
      <c r="AT389" s="222" t="s">
        <v>160</v>
      </c>
      <c r="AU389" s="222" t="s">
        <v>159</v>
      </c>
      <c r="AV389" s="14" t="s">
        <v>158</v>
      </c>
      <c r="AW389" s="14" t="s">
        <v>34</v>
      </c>
      <c r="AX389" s="14" t="s">
        <v>84</v>
      </c>
      <c r="AY389" s="222" t="s">
        <v>151</v>
      </c>
    </row>
    <row r="390" spans="1:65" s="2" customFormat="1" ht="24.2" customHeight="1">
      <c r="A390" s="35"/>
      <c r="B390" s="36"/>
      <c r="C390" s="187" t="s">
        <v>351</v>
      </c>
      <c r="D390" s="187" t="s">
        <v>153</v>
      </c>
      <c r="E390" s="188" t="s">
        <v>526</v>
      </c>
      <c r="F390" s="189" t="s">
        <v>527</v>
      </c>
      <c r="G390" s="190" t="s">
        <v>479</v>
      </c>
      <c r="H390" s="258"/>
      <c r="I390" s="192"/>
      <c r="J390" s="193">
        <f>ROUND(I390*H390,2)</f>
        <v>0</v>
      </c>
      <c r="K390" s="189" t="s">
        <v>157</v>
      </c>
      <c r="L390" s="40"/>
      <c r="M390" s="194" t="s">
        <v>1</v>
      </c>
      <c r="N390" s="195" t="s">
        <v>42</v>
      </c>
      <c r="O390" s="72"/>
      <c r="P390" s="196">
        <f>O390*H390</f>
        <v>0</v>
      </c>
      <c r="Q390" s="196">
        <v>0</v>
      </c>
      <c r="R390" s="196">
        <f>Q390*H390</f>
        <v>0</v>
      </c>
      <c r="S390" s="196">
        <v>0</v>
      </c>
      <c r="T390" s="197">
        <f>S390*H390</f>
        <v>0</v>
      </c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R390" s="198" t="s">
        <v>194</v>
      </c>
      <c r="AT390" s="198" t="s">
        <v>153</v>
      </c>
      <c r="AU390" s="198" t="s">
        <v>159</v>
      </c>
      <c r="AY390" s="18" t="s">
        <v>151</v>
      </c>
      <c r="BE390" s="199">
        <f>IF(N390="základní",J390,0)</f>
        <v>0</v>
      </c>
      <c r="BF390" s="199">
        <f>IF(N390="snížená",J390,0)</f>
        <v>0</v>
      </c>
      <c r="BG390" s="199">
        <f>IF(N390="zákl. přenesená",J390,0)</f>
        <v>0</v>
      </c>
      <c r="BH390" s="199">
        <f>IF(N390="sníž. přenesená",J390,0)</f>
        <v>0</v>
      </c>
      <c r="BI390" s="199">
        <f>IF(N390="nulová",J390,0)</f>
        <v>0</v>
      </c>
      <c r="BJ390" s="18" t="s">
        <v>159</v>
      </c>
      <c r="BK390" s="199">
        <f>ROUND(I390*H390,2)</f>
        <v>0</v>
      </c>
      <c r="BL390" s="18" t="s">
        <v>194</v>
      </c>
      <c r="BM390" s="198" t="s">
        <v>528</v>
      </c>
    </row>
    <row r="391" spans="2:63" s="12" customFormat="1" ht="22.9" customHeight="1">
      <c r="B391" s="171"/>
      <c r="C391" s="172"/>
      <c r="D391" s="173" t="s">
        <v>75</v>
      </c>
      <c r="E391" s="185" t="s">
        <v>529</v>
      </c>
      <c r="F391" s="185" t="s">
        <v>530</v>
      </c>
      <c r="G391" s="172"/>
      <c r="H391" s="172"/>
      <c r="I391" s="175"/>
      <c r="J391" s="186">
        <f>BK391</f>
        <v>0</v>
      </c>
      <c r="K391" s="172"/>
      <c r="L391" s="177"/>
      <c r="M391" s="178"/>
      <c r="N391" s="179"/>
      <c r="O391" s="179"/>
      <c r="P391" s="180">
        <f>P392</f>
        <v>0</v>
      </c>
      <c r="Q391" s="179"/>
      <c r="R391" s="180">
        <f>R392</f>
        <v>0</v>
      </c>
      <c r="S391" s="179"/>
      <c r="T391" s="181">
        <f>T392</f>
        <v>0</v>
      </c>
      <c r="AR391" s="182" t="s">
        <v>159</v>
      </c>
      <c r="AT391" s="183" t="s">
        <v>75</v>
      </c>
      <c r="AU391" s="183" t="s">
        <v>84</v>
      </c>
      <c r="AY391" s="182" t="s">
        <v>151</v>
      </c>
      <c r="BK391" s="184">
        <f>BK392</f>
        <v>0</v>
      </c>
    </row>
    <row r="392" spans="1:65" s="2" customFormat="1" ht="16.5" customHeight="1">
      <c r="A392" s="35"/>
      <c r="B392" s="36"/>
      <c r="C392" s="187" t="s">
        <v>531</v>
      </c>
      <c r="D392" s="187" t="s">
        <v>153</v>
      </c>
      <c r="E392" s="188" t="s">
        <v>532</v>
      </c>
      <c r="F392" s="189" t="s">
        <v>533</v>
      </c>
      <c r="G392" s="190" t="s">
        <v>165</v>
      </c>
      <c r="H392" s="191">
        <v>11.4</v>
      </c>
      <c r="I392" s="192"/>
      <c r="J392" s="193">
        <f>ROUND(I392*H392,2)</f>
        <v>0</v>
      </c>
      <c r="K392" s="189" t="s">
        <v>157</v>
      </c>
      <c r="L392" s="40"/>
      <c r="M392" s="194" t="s">
        <v>1</v>
      </c>
      <c r="N392" s="195" t="s">
        <v>42</v>
      </c>
      <c r="O392" s="72"/>
      <c r="P392" s="196">
        <f>O392*H392</f>
        <v>0</v>
      </c>
      <c r="Q392" s="196">
        <v>0</v>
      </c>
      <c r="R392" s="196">
        <f>Q392*H392</f>
        <v>0</v>
      </c>
      <c r="S392" s="196">
        <v>0</v>
      </c>
      <c r="T392" s="197">
        <f>S392*H392</f>
        <v>0</v>
      </c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R392" s="198" t="s">
        <v>194</v>
      </c>
      <c r="AT392" s="198" t="s">
        <v>153</v>
      </c>
      <c r="AU392" s="198" t="s">
        <v>159</v>
      </c>
      <c r="AY392" s="18" t="s">
        <v>151</v>
      </c>
      <c r="BE392" s="199">
        <f>IF(N392="základní",J392,0)</f>
        <v>0</v>
      </c>
      <c r="BF392" s="199">
        <f>IF(N392="snížená",J392,0)</f>
        <v>0</v>
      </c>
      <c r="BG392" s="199">
        <f>IF(N392="zákl. přenesená",J392,0)</f>
        <v>0</v>
      </c>
      <c r="BH392" s="199">
        <f>IF(N392="sníž. přenesená",J392,0)</f>
        <v>0</v>
      </c>
      <c r="BI392" s="199">
        <f>IF(N392="nulová",J392,0)</f>
        <v>0</v>
      </c>
      <c r="BJ392" s="18" t="s">
        <v>159</v>
      </c>
      <c r="BK392" s="199">
        <f>ROUND(I392*H392,2)</f>
        <v>0</v>
      </c>
      <c r="BL392" s="18" t="s">
        <v>194</v>
      </c>
      <c r="BM392" s="198" t="s">
        <v>534</v>
      </c>
    </row>
    <row r="393" spans="2:63" s="12" customFormat="1" ht="22.9" customHeight="1">
      <c r="B393" s="171"/>
      <c r="C393" s="172"/>
      <c r="D393" s="173" t="s">
        <v>75</v>
      </c>
      <c r="E393" s="185" t="s">
        <v>535</v>
      </c>
      <c r="F393" s="185" t="s">
        <v>536</v>
      </c>
      <c r="G393" s="172"/>
      <c r="H393" s="172"/>
      <c r="I393" s="175"/>
      <c r="J393" s="186">
        <f>BK393</f>
        <v>0</v>
      </c>
      <c r="K393" s="172"/>
      <c r="L393" s="177"/>
      <c r="M393" s="178"/>
      <c r="N393" s="179"/>
      <c r="O393" s="179"/>
      <c r="P393" s="180">
        <f>SUM(P394:P446)</f>
        <v>0</v>
      </c>
      <c r="Q393" s="179"/>
      <c r="R393" s="180">
        <f>SUM(R394:R446)</f>
        <v>0</v>
      </c>
      <c r="S393" s="179"/>
      <c r="T393" s="181">
        <f>SUM(T394:T446)</f>
        <v>0</v>
      </c>
      <c r="AR393" s="182" t="s">
        <v>159</v>
      </c>
      <c r="AT393" s="183" t="s">
        <v>75</v>
      </c>
      <c r="AU393" s="183" t="s">
        <v>84</v>
      </c>
      <c r="AY393" s="182" t="s">
        <v>151</v>
      </c>
      <c r="BK393" s="184">
        <f>SUM(BK394:BK446)</f>
        <v>0</v>
      </c>
    </row>
    <row r="394" spans="1:65" s="2" customFormat="1" ht="33" customHeight="1">
      <c r="A394" s="35"/>
      <c r="B394" s="36"/>
      <c r="C394" s="187" t="s">
        <v>354</v>
      </c>
      <c r="D394" s="187" t="s">
        <v>153</v>
      </c>
      <c r="E394" s="188" t="s">
        <v>537</v>
      </c>
      <c r="F394" s="189" t="s">
        <v>538</v>
      </c>
      <c r="G394" s="190" t="s">
        <v>165</v>
      </c>
      <c r="H394" s="191">
        <v>1.36</v>
      </c>
      <c r="I394" s="192"/>
      <c r="J394" s="193">
        <f>ROUND(I394*H394,2)</f>
        <v>0</v>
      </c>
      <c r="K394" s="189" t="s">
        <v>157</v>
      </c>
      <c r="L394" s="40"/>
      <c r="M394" s="194" t="s">
        <v>1</v>
      </c>
      <c r="N394" s="195" t="s">
        <v>42</v>
      </c>
      <c r="O394" s="72"/>
      <c r="P394" s="196">
        <f>O394*H394</f>
        <v>0</v>
      </c>
      <c r="Q394" s="196">
        <v>0</v>
      </c>
      <c r="R394" s="196">
        <f>Q394*H394</f>
        <v>0</v>
      </c>
      <c r="S394" s="196">
        <v>0</v>
      </c>
      <c r="T394" s="197">
        <f>S394*H394</f>
        <v>0</v>
      </c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R394" s="198" t="s">
        <v>194</v>
      </c>
      <c r="AT394" s="198" t="s">
        <v>153</v>
      </c>
      <c r="AU394" s="198" t="s">
        <v>159</v>
      </c>
      <c r="AY394" s="18" t="s">
        <v>151</v>
      </c>
      <c r="BE394" s="199">
        <f>IF(N394="základní",J394,0)</f>
        <v>0</v>
      </c>
      <c r="BF394" s="199">
        <f>IF(N394="snížená",J394,0)</f>
        <v>0</v>
      </c>
      <c r="BG394" s="199">
        <f>IF(N394="zákl. přenesená",J394,0)</f>
        <v>0</v>
      </c>
      <c r="BH394" s="199">
        <f>IF(N394="sníž. přenesená",J394,0)</f>
        <v>0</v>
      </c>
      <c r="BI394" s="199">
        <f>IF(N394="nulová",J394,0)</f>
        <v>0</v>
      </c>
      <c r="BJ394" s="18" t="s">
        <v>159</v>
      </c>
      <c r="BK394" s="199">
        <f>ROUND(I394*H394,2)</f>
        <v>0</v>
      </c>
      <c r="BL394" s="18" t="s">
        <v>194</v>
      </c>
      <c r="BM394" s="198" t="s">
        <v>539</v>
      </c>
    </row>
    <row r="395" spans="2:51" s="13" customFormat="1" ht="11.25">
      <c r="B395" s="200"/>
      <c r="C395" s="201"/>
      <c r="D395" s="202" t="s">
        <v>160</v>
      </c>
      <c r="E395" s="203" t="s">
        <v>1</v>
      </c>
      <c r="F395" s="204" t="s">
        <v>540</v>
      </c>
      <c r="G395" s="201"/>
      <c r="H395" s="205">
        <v>1.36</v>
      </c>
      <c r="I395" s="206"/>
      <c r="J395" s="201"/>
      <c r="K395" s="201"/>
      <c r="L395" s="207"/>
      <c r="M395" s="208"/>
      <c r="N395" s="209"/>
      <c r="O395" s="209"/>
      <c r="P395" s="209"/>
      <c r="Q395" s="209"/>
      <c r="R395" s="209"/>
      <c r="S395" s="209"/>
      <c r="T395" s="210"/>
      <c r="AT395" s="211" t="s">
        <v>160</v>
      </c>
      <c r="AU395" s="211" t="s">
        <v>159</v>
      </c>
      <c r="AV395" s="13" t="s">
        <v>159</v>
      </c>
      <c r="AW395" s="13" t="s">
        <v>34</v>
      </c>
      <c r="AX395" s="13" t="s">
        <v>76</v>
      </c>
      <c r="AY395" s="211" t="s">
        <v>151</v>
      </c>
    </row>
    <row r="396" spans="2:51" s="14" customFormat="1" ht="11.25">
      <c r="B396" s="212"/>
      <c r="C396" s="213"/>
      <c r="D396" s="202" t="s">
        <v>160</v>
      </c>
      <c r="E396" s="214" t="s">
        <v>1</v>
      </c>
      <c r="F396" s="215" t="s">
        <v>162</v>
      </c>
      <c r="G396" s="213"/>
      <c r="H396" s="216">
        <v>1.36</v>
      </c>
      <c r="I396" s="217"/>
      <c r="J396" s="213"/>
      <c r="K396" s="213"/>
      <c r="L396" s="218"/>
      <c r="M396" s="219"/>
      <c r="N396" s="220"/>
      <c r="O396" s="220"/>
      <c r="P396" s="220"/>
      <c r="Q396" s="220"/>
      <c r="R396" s="220"/>
      <c r="S396" s="220"/>
      <c r="T396" s="221"/>
      <c r="AT396" s="222" t="s">
        <v>160</v>
      </c>
      <c r="AU396" s="222" t="s">
        <v>159</v>
      </c>
      <c r="AV396" s="14" t="s">
        <v>158</v>
      </c>
      <c r="AW396" s="14" t="s">
        <v>34</v>
      </c>
      <c r="AX396" s="14" t="s">
        <v>84</v>
      </c>
      <c r="AY396" s="222" t="s">
        <v>151</v>
      </c>
    </row>
    <row r="397" spans="1:65" s="2" customFormat="1" ht="24.2" customHeight="1">
      <c r="A397" s="35"/>
      <c r="B397" s="36"/>
      <c r="C397" s="187" t="s">
        <v>541</v>
      </c>
      <c r="D397" s="187" t="s">
        <v>153</v>
      </c>
      <c r="E397" s="188" t="s">
        <v>542</v>
      </c>
      <c r="F397" s="189" t="s">
        <v>543</v>
      </c>
      <c r="G397" s="190" t="s">
        <v>165</v>
      </c>
      <c r="H397" s="191">
        <v>4.76</v>
      </c>
      <c r="I397" s="192"/>
      <c r="J397" s="193">
        <f>ROUND(I397*H397,2)</f>
        <v>0</v>
      </c>
      <c r="K397" s="189" t="s">
        <v>157</v>
      </c>
      <c r="L397" s="40"/>
      <c r="M397" s="194" t="s">
        <v>1</v>
      </c>
      <c r="N397" s="195" t="s">
        <v>42</v>
      </c>
      <c r="O397" s="72"/>
      <c r="P397" s="196">
        <f>O397*H397</f>
        <v>0</v>
      </c>
      <c r="Q397" s="196">
        <v>0</v>
      </c>
      <c r="R397" s="196">
        <f>Q397*H397</f>
        <v>0</v>
      </c>
      <c r="S397" s="196">
        <v>0</v>
      </c>
      <c r="T397" s="197">
        <f>S397*H397</f>
        <v>0</v>
      </c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R397" s="198" t="s">
        <v>194</v>
      </c>
      <c r="AT397" s="198" t="s">
        <v>153</v>
      </c>
      <c r="AU397" s="198" t="s">
        <v>159</v>
      </c>
      <c r="AY397" s="18" t="s">
        <v>151</v>
      </c>
      <c r="BE397" s="199">
        <f>IF(N397="základní",J397,0)</f>
        <v>0</v>
      </c>
      <c r="BF397" s="199">
        <f>IF(N397="snížená",J397,0)</f>
        <v>0</v>
      </c>
      <c r="BG397" s="199">
        <f>IF(N397="zákl. přenesená",J397,0)</f>
        <v>0</v>
      </c>
      <c r="BH397" s="199">
        <f>IF(N397="sníž. přenesená",J397,0)</f>
        <v>0</v>
      </c>
      <c r="BI397" s="199">
        <f>IF(N397="nulová",J397,0)</f>
        <v>0</v>
      </c>
      <c r="BJ397" s="18" t="s">
        <v>159</v>
      </c>
      <c r="BK397" s="199">
        <f>ROUND(I397*H397,2)</f>
        <v>0</v>
      </c>
      <c r="BL397" s="18" t="s">
        <v>194</v>
      </c>
      <c r="BM397" s="198" t="s">
        <v>544</v>
      </c>
    </row>
    <row r="398" spans="2:51" s="13" customFormat="1" ht="11.25">
      <c r="B398" s="200"/>
      <c r="C398" s="201"/>
      <c r="D398" s="202" t="s">
        <v>160</v>
      </c>
      <c r="E398" s="203" t="s">
        <v>1</v>
      </c>
      <c r="F398" s="204" t="s">
        <v>545</v>
      </c>
      <c r="G398" s="201"/>
      <c r="H398" s="205">
        <v>3.4</v>
      </c>
      <c r="I398" s="206"/>
      <c r="J398" s="201"/>
      <c r="K398" s="201"/>
      <c r="L398" s="207"/>
      <c r="M398" s="208"/>
      <c r="N398" s="209"/>
      <c r="O398" s="209"/>
      <c r="P398" s="209"/>
      <c r="Q398" s="209"/>
      <c r="R398" s="209"/>
      <c r="S398" s="209"/>
      <c r="T398" s="210"/>
      <c r="AT398" s="211" t="s">
        <v>160</v>
      </c>
      <c r="AU398" s="211" t="s">
        <v>159</v>
      </c>
      <c r="AV398" s="13" t="s">
        <v>159</v>
      </c>
      <c r="AW398" s="13" t="s">
        <v>34</v>
      </c>
      <c r="AX398" s="13" t="s">
        <v>76</v>
      </c>
      <c r="AY398" s="211" t="s">
        <v>151</v>
      </c>
    </row>
    <row r="399" spans="2:51" s="13" customFormat="1" ht="11.25">
      <c r="B399" s="200"/>
      <c r="C399" s="201"/>
      <c r="D399" s="202" t="s">
        <v>160</v>
      </c>
      <c r="E399" s="203" t="s">
        <v>1</v>
      </c>
      <c r="F399" s="204" t="s">
        <v>546</v>
      </c>
      <c r="G399" s="201"/>
      <c r="H399" s="205">
        <v>1.36</v>
      </c>
      <c r="I399" s="206"/>
      <c r="J399" s="201"/>
      <c r="K399" s="201"/>
      <c r="L399" s="207"/>
      <c r="M399" s="208"/>
      <c r="N399" s="209"/>
      <c r="O399" s="209"/>
      <c r="P399" s="209"/>
      <c r="Q399" s="209"/>
      <c r="R399" s="209"/>
      <c r="S399" s="209"/>
      <c r="T399" s="210"/>
      <c r="AT399" s="211" t="s">
        <v>160</v>
      </c>
      <c r="AU399" s="211" t="s">
        <v>159</v>
      </c>
      <c r="AV399" s="13" t="s">
        <v>159</v>
      </c>
      <c r="AW399" s="13" t="s">
        <v>34</v>
      </c>
      <c r="AX399" s="13" t="s">
        <v>76</v>
      </c>
      <c r="AY399" s="211" t="s">
        <v>151</v>
      </c>
    </row>
    <row r="400" spans="2:51" s="14" customFormat="1" ht="11.25">
      <c r="B400" s="212"/>
      <c r="C400" s="213"/>
      <c r="D400" s="202" t="s">
        <v>160</v>
      </c>
      <c r="E400" s="214" t="s">
        <v>1</v>
      </c>
      <c r="F400" s="215" t="s">
        <v>162</v>
      </c>
      <c r="G400" s="213"/>
      <c r="H400" s="216">
        <v>4.76</v>
      </c>
      <c r="I400" s="217"/>
      <c r="J400" s="213"/>
      <c r="K400" s="213"/>
      <c r="L400" s="218"/>
      <c r="M400" s="219"/>
      <c r="N400" s="220"/>
      <c r="O400" s="220"/>
      <c r="P400" s="220"/>
      <c r="Q400" s="220"/>
      <c r="R400" s="220"/>
      <c r="S400" s="220"/>
      <c r="T400" s="221"/>
      <c r="AT400" s="222" t="s">
        <v>160</v>
      </c>
      <c r="AU400" s="222" t="s">
        <v>159</v>
      </c>
      <c r="AV400" s="14" t="s">
        <v>158</v>
      </c>
      <c r="AW400" s="14" t="s">
        <v>34</v>
      </c>
      <c r="AX400" s="14" t="s">
        <v>84</v>
      </c>
      <c r="AY400" s="222" t="s">
        <v>151</v>
      </c>
    </row>
    <row r="401" spans="1:65" s="2" customFormat="1" ht="37.9" customHeight="1">
      <c r="A401" s="35"/>
      <c r="B401" s="36"/>
      <c r="C401" s="187" t="s">
        <v>358</v>
      </c>
      <c r="D401" s="187" t="s">
        <v>153</v>
      </c>
      <c r="E401" s="188" t="s">
        <v>547</v>
      </c>
      <c r="F401" s="189" t="s">
        <v>548</v>
      </c>
      <c r="G401" s="190" t="s">
        <v>174</v>
      </c>
      <c r="H401" s="191">
        <v>22</v>
      </c>
      <c r="I401" s="192"/>
      <c r="J401" s="193">
        <f>ROUND(I401*H401,2)</f>
        <v>0</v>
      </c>
      <c r="K401" s="189" t="s">
        <v>157</v>
      </c>
      <c r="L401" s="40"/>
      <c r="M401" s="194" t="s">
        <v>1</v>
      </c>
      <c r="N401" s="195" t="s">
        <v>42</v>
      </c>
      <c r="O401" s="72"/>
      <c r="P401" s="196">
        <f>O401*H401</f>
        <v>0</v>
      </c>
      <c r="Q401" s="196">
        <v>0</v>
      </c>
      <c r="R401" s="196">
        <f>Q401*H401</f>
        <v>0</v>
      </c>
      <c r="S401" s="196">
        <v>0</v>
      </c>
      <c r="T401" s="197">
        <f>S401*H401</f>
        <v>0</v>
      </c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R401" s="198" t="s">
        <v>194</v>
      </c>
      <c r="AT401" s="198" t="s">
        <v>153</v>
      </c>
      <c r="AU401" s="198" t="s">
        <v>159</v>
      </c>
      <c r="AY401" s="18" t="s">
        <v>151</v>
      </c>
      <c r="BE401" s="199">
        <f>IF(N401="základní",J401,0)</f>
        <v>0</v>
      </c>
      <c r="BF401" s="199">
        <f>IF(N401="snížená",J401,0)</f>
        <v>0</v>
      </c>
      <c r="BG401" s="199">
        <f>IF(N401="zákl. přenesená",J401,0)</f>
        <v>0</v>
      </c>
      <c r="BH401" s="199">
        <f>IF(N401="sníž. přenesená",J401,0)</f>
        <v>0</v>
      </c>
      <c r="BI401" s="199">
        <f>IF(N401="nulová",J401,0)</f>
        <v>0</v>
      </c>
      <c r="BJ401" s="18" t="s">
        <v>159</v>
      </c>
      <c r="BK401" s="199">
        <f>ROUND(I401*H401,2)</f>
        <v>0</v>
      </c>
      <c r="BL401" s="18" t="s">
        <v>194</v>
      </c>
      <c r="BM401" s="198" t="s">
        <v>549</v>
      </c>
    </row>
    <row r="402" spans="2:51" s="13" customFormat="1" ht="11.25">
      <c r="B402" s="200"/>
      <c r="C402" s="201"/>
      <c r="D402" s="202" t="s">
        <v>160</v>
      </c>
      <c r="E402" s="203" t="s">
        <v>1</v>
      </c>
      <c r="F402" s="204" t="s">
        <v>550</v>
      </c>
      <c r="G402" s="201"/>
      <c r="H402" s="205">
        <v>3</v>
      </c>
      <c r="I402" s="206"/>
      <c r="J402" s="201"/>
      <c r="K402" s="201"/>
      <c r="L402" s="207"/>
      <c r="M402" s="208"/>
      <c r="N402" s="209"/>
      <c r="O402" s="209"/>
      <c r="P402" s="209"/>
      <c r="Q402" s="209"/>
      <c r="R402" s="209"/>
      <c r="S402" s="209"/>
      <c r="T402" s="210"/>
      <c r="AT402" s="211" t="s">
        <v>160</v>
      </c>
      <c r="AU402" s="211" t="s">
        <v>159</v>
      </c>
      <c r="AV402" s="13" t="s">
        <v>159</v>
      </c>
      <c r="AW402" s="13" t="s">
        <v>34</v>
      </c>
      <c r="AX402" s="13" t="s">
        <v>76</v>
      </c>
      <c r="AY402" s="211" t="s">
        <v>151</v>
      </c>
    </row>
    <row r="403" spans="2:51" s="13" customFormat="1" ht="11.25">
      <c r="B403" s="200"/>
      <c r="C403" s="201"/>
      <c r="D403" s="202" t="s">
        <v>160</v>
      </c>
      <c r="E403" s="203" t="s">
        <v>1</v>
      </c>
      <c r="F403" s="204" t="s">
        <v>551</v>
      </c>
      <c r="G403" s="201"/>
      <c r="H403" s="205">
        <v>4</v>
      </c>
      <c r="I403" s="206"/>
      <c r="J403" s="201"/>
      <c r="K403" s="201"/>
      <c r="L403" s="207"/>
      <c r="M403" s="208"/>
      <c r="N403" s="209"/>
      <c r="O403" s="209"/>
      <c r="P403" s="209"/>
      <c r="Q403" s="209"/>
      <c r="R403" s="209"/>
      <c r="S403" s="209"/>
      <c r="T403" s="210"/>
      <c r="AT403" s="211" t="s">
        <v>160</v>
      </c>
      <c r="AU403" s="211" t="s">
        <v>159</v>
      </c>
      <c r="AV403" s="13" t="s">
        <v>159</v>
      </c>
      <c r="AW403" s="13" t="s">
        <v>34</v>
      </c>
      <c r="AX403" s="13" t="s">
        <v>76</v>
      </c>
      <c r="AY403" s="211" t="s">
        <v>151</v>
      </c>
    </row>
    <row r="404" spans="2:51" s="13" customFormat="1" ht="11.25">
      <c r="B404" s="200"/>
      <c r="C404" s="201"/>
      <c r="D404" s="202" t="s">
        <v>160</v>
      </c>
      <c r="E404" s="203" t="s">
        <v>1</v>
      </c>
      <c r="F404" s="204" t="s">
        <v>552</v>
      </c>
      <c r="G404" s="201"/>
      <c r="H404" s="205">
        <v>4</v>
      </c>
      <c r="I404" s="206"/>
      <c r="J404" s="201"/>
      <c r="K404" s="201"/>
      <c r="L404" s="207"/>
      <c r="M404" s="208"/>
      <c r="N404" s="209"/>
      <c r="O404" s="209"/>
      <c r="P404" s="209"/>
      <c r="Q404" s="209"/>
      <c r="R404" s="209"/>
      <c r="S404" s="209"/>
      <c r="T404" s="210"/>
      <c r="AT404" s="211" t="s">
        <v>160</v>
      </c>
      <c r="AU404" s="211" t="s">
        <v>159</v>
      </c>
      <c r="AV404" s="13" t="s">
        <v>159</v>
      </c>
      <c r="AW404" s="13" t="s">
        <v>34</v>
      </c>
      <c r="AX404" s="13" t="s">
        <v>76</v>
      </c>
      <c r="AY404" s="211" t="s">
        <v>151</v>
      </c>
    </row>
    <row r="405" spans="2:51" s="13" customFormat="1" ht="11.25">
      <c r="B405" s="200"/>
      <c r="C405" s="201"/>
      <c r="D405" s="202" t="s">
        <v>160</v>
      </c>
      <c r="E405" s="203" t="s">
        <v>1</v>
      </c>
      <c r="F405" s="204" t="s">
        <v>553</v>
      </c>
      <c r="G405" s="201"/>
      <c r="H405" s="205">
        <v>5</v>
      </c>
      <c r="I405" s="206"/>
      <c r="J405" s="201"/>
      <c r="K405" s="201"/>
      <c r="L405" s="207"/>
      <c r="M405" s="208"/>
      <c r="N405" s="209"/>
      <c r="O405" s="209"/>
      <c r="P405" s="209"/>
      <c r="Q405" s="209"/>
      <c r="R405" s="209"/>
      <c r="S405" s="209"/>
      <c r="T405" s="210"/>
      <c r="AT405" s="211" t="s">
        <v>160</v>
      </c>
      <c r="AU405" s="211" t="s">
        <v>159</v>
      </c>
      <c r="AV405" s="13" t="s">
        <v>159</v>
      </c>
      <c r="AW405" s="13" t="s">
        <v>34</v>
      </c>
      <c r="AX405" s="13" t="s">
        <v>76</v>
      </c>
      <c r="AY405" s="211" t="s">
        <v>151</v>
      </c>
    </row>
    <row r="406" spans="2:51" s="13" customFormat="1" ht="11.25">
      <c r="B406" s="200"/>
      <c r="C406" s="201"/>
      <c r="D406" s="202" t="s">
        <v>160</v>
      </c>
      <c r="E406" s="203" t="s">
        <v>1</v>
      </c>
      <c r="F406" s="204" t="s">
        <v>554</v>
      </c>
      <c r="G406" s="201"/>
      <c r="H406" s="205">
        <v>6</v>
      </c>
      <c r="I406" s="206"/>
      <c r="J406" s="201"/>
      <c r="K406" s="201"/>
      <c r="L406" s="207"/>
      <c r="M406" s="208"/>
      <c r="N406" s="209"/>
      <c r="O406" s="209"/>
      <c r="P406" s="209"/>
      <c r="Q406" s="209"/>
      <c r="R406" s="209"/>
      <c r="S406" s="209"/>
      <c r="T406" s="210"/>
      <c r="AT406" s="211" t="s">
        <v>160</v>
      </c>
      <c r="AU406" s="211" t="s">
        <v>159</v>
      </c>
      <c r="AV406" s="13" t="s">
        <v>159</v>
      </c>
      <c r="AW406" s="13" t="s">
        <v>34</v>
      </c>
      <c r="AX406" s="13" t="s">
        <v>76</v>
      </c>
      <c r="AY406" s="211" t="s">
        <v>151</v>
      </c>
    </row>
    <row r="407" spans="2:51" s="14" customFormat="1" ht="11.25">
      <c r="B407" s="212"/>
      <c r="C407" s="213"/>
      <c r="D407" s="202" t="s">
        <v>160</v>
      </c>
      <c r="E407" s="214" t="s">
        <v>1</v>
      </c>
      <c r="F407" s="215" t="s">
        <v>162</v>
      </c>
      <c r="G407" s="213"/>
      <c r="H407" s="216">
        <v>22</v>
      </c>
      <c r="I407" s="217"/>
      <c r="J407" s="213"/>
      <c r="K407" s="213"/>
      <c r="L407" s="218"/>
      <c r="M407" s="219"/>
      <c r="N407" s="220"/>
      <c r="O407" s="220"/>
      <c r="P407" s="220"/>
      <c r="Q407" s="220"/>
      <c r="R407" s="220"/>
      <c r="S407" s="220"/>
      <c r="T407" s="221"/>
      <c r="AT407" s="222" t="s">
        <v>160</v>
      </c>
      <c r="AU407" s="222" t="s">
        <v>159</v>
      </c>
      <c r="AV407" s="14" t="s">
        <v>158</v>
      </c>
      <c r="AW407" s="14" t="s">
        <v>34</v>
      </c>
      <c r="AX407" s="14" t="s">
        <v>84</v>
      </c>
      <c r="AY407" s="222" t="s">
        <v>151</v>
      </c>
    </row>
    <row r="408" spans="1:65" s="2" customFormat="1" ht="24.2" customHeight="1">
      <c r="A408" s="35"/>
      <c r="B408" s="36"/>
      <c r="C408" s="187" t="s">
        <v>555</v>
      </c>
      <c r="D408" s="187" t="s">
        <v>153</v>
      </c>
      <c r="E408" s="188" t="s">
        <v>556</v>
      </c>
      <c r="F408" s="189" t="s">
        <v>557</v>
      </c>
      <c r="G408" s="190" t="s">
        <v>165</v>
      </c>
      <c r="H408" s="191">
        <v>8.3</v>
      </c>
      <c r="I408" s="192"/>
      <c r="J408" s="193">
        <f>ROUND(I408*H408,2)</f>
        <v>0</v>
      </c>
      <c r="K408" s="189" t="s">
        <v>157</v>
      </c>
      <c r="L408" s="40"/>
      <c r="M408" s="194" t="s">
        <v>1</v>
      </c>
      <c r="N408" s="195" t="s">
        <v>42</v>
      </c>
      <c r="O408" s="72"/>
      <c r="P408" s="196">
        <f>O408*H408</f>
        <v>0</v>
      </c>
      <c r="Q408" s="196">
        <v>0</v>
      </c>
      <c r="R408" s="196">
        <f>Q408*H408</f>
        <v>0</v>
      </c>
      <c r="S408" s="196">
        <v>0</v>
      </c>
      <c r="T408" s="197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98" t="s">
        <v>194</v>
      </c>
      <c r="AT408" s="198" t="s">
        <v>153</v>
      </c>
      <c r="AU408" s="198" t="s">
        <v>159</v>
      </c>
      <c r="AY408" s="18" t="s">
        <v>151</v>
      </c>
      <c r="BE408" s="199">
        <f>IF(N408="základní",J408,0)</f>
        <v>0</v>
      </c>
      <c r="BF408" s="199">
        <f>IF(N408="snížená",J408,0)</f>
        <v>0</v>
      </c>
      <c r="BG408" s="199">
        <f>IF(N408="zákl. přenesená",J408,0)</f>
        <v>0</v>
      </c>
      <c r="BH408" s="199">
        <f>IF(N408="sníž. přenesená",J408,0)</f>
        <v>0</v>
      </c>
      <c r="BI408" s="199">
        <f>IF(N408="nulová",J408,0)</f>
        <v>0</v>
      </c>
      <c r="BJ408" s="18" t="s">
        <v>159</v>
      </c>
      <c r="BK408" s="199">
        <f>ROUND(I408*H408,2)</f>
        <v>0</v>
      </c>
      <c r="BL408" s="18" t="s">
        <v>194</v>
      </c>
      <c r="BM408" s="198" t="s">
        <v>558</v>
      </c>
    </row>
    <row r="409" spans="2:51" s="13" customFormat="1" ht="11.25">
      <c r="B409" s="200"/>
      <c r="C409" s="201"/>
      <c r="D409" s="202" t="s">
        <v>160</v>
      </c>
      <c r="E409" s="203" t="s">
        <v>1</v>
      </c>
      <c r="F409" s="204" t="s">
        <v>559</v>
      </c>
      <c r="G409" s="201"/>
      <c r="H409" s="205">
        <v>8.3</v>
      </c>
      <c r="I409" s="206"/>
      <c r="J409" s="201"/>
      <c r="K409" s="201"/>
      <c r="L409" s="207"/>
      <c r="M409" s="208"/>
      <c r="N409" s="209"/>
      <c r="O409" s="209"/>
      <c r="P409" s="209"/>
      <c r="Q409" s="209"/>
      <c r="R409" s="209"/>
      <c r="S409" s="209"/>
      <c r="T409" s="210"/>
      <c r="AT409" s="211" t="s">
        <v>160</v>
      </c>
      <c r="AU409" s="211" t="s">
        <v>159</v>
      </c>
      <c r="AV409" s="13" t="s">
        <v>159</v>
      </c>
      <c r="AW409" s="13" t="s">
        <v>34</v>
      </c>
      <c r="AX409" s="13" t="s">
        <v>76</v>
      </c>
      <c r="AY409" s="211" t="s">
        <v>151</v>
      </c>
    </row>
    <row r="410" spans="2:51" s="14" customFormat="1" ht="11.25">
      <c r="B410" s="212"/>
      <c r="C410" s="213"/>
      <c r="D410" s="202" t="s">
        <v>160</v>
      </c>
      <c r="E410" s="214" t="s">
        <v>1</v>
      </c>
      <c r="F410" s="215" t="s">
        <v>162</v>
      </c>
      <c r="G410" s="213"/>
      <c r="H410" s="216">
        <v>8.3</v>
      </c>
      <c r="I410" s="217"/>
      <c r="J410" s="213"/>
      <c r="K410" s="213"/>
      <c r="L410" s="218"/>
      <c r="M410" s="219"/>
      <c r="N410" s="220"/>
      <c r="O410" s="220"/>
      <c r="P410" s="220"/>
      <c r="Q410" s="220"/>
      <c r="R410" s="220"/>
      <c r="S410" s="220"/>
      <c r="T410" s="221"/>
      <c r="AT410" s="222" t="s">
        <v>160</v>
      </c>
      <c r="AU410" s="222" t="s">
        <v>159</v>
      </c>
      <c r="AV410" s="14" t="s">
        <v>158</v>
      </c>
      <c r="AW410" s="14" t="s">
        <v>34</v>
      </c>
      <c r="AX410" s="14" t="s">
        <v>84</v>
      </c>
      <c r="AY410" s="222" t="s">
        <v>151</v>
      </c>
    </row>
    <row r="411" spans="1:65" s="2" customFormat="1" ht="24.2" customHeight="1">
      <c r="A411" s="35"/>
      <c r="B411" s="36"/>
      <c r="C411" s="187" t="s">
        <v>362</v>
      </c>
      <c r="D411" s="187" t="s">
        <v>153</v>
      </c>
      <c r="E411" s="188" t="s">
        <v>560</v>
      </c>
      <c r="F411" s="189" t="s">
        <v>561</v>
      </c>
      <c r="G411" s="190" t="s">
        <v>165</v>
      </c>
      <c r="H411" s="191">
        <v>7.4</v>
      </c>
      <c r="I411" s="192"/>
      <c r="J411" s="193">
        <f>ROUND(I411*H411,2)</f>
        <v>0</v>
      </c>
      <c r="K411" s="189" t="s">
        <v>157</v>
      </c>
      <c r="L411" s="40"/>
      <c r="M411" s="194" t="s">
        <v>1</v>
      </c>
      <c r="N411" s="195" t="s">
        <v>42</v>
      </c>
      <c r="O411" s="72"/>
      <c r="P411" s="196">
        <f>O411*H411</f>
        <v>0</v>
      </c>
      <c r="Q411" s="196">
        <v>0</v>
      </c>
      <c r="R411" s="196">
        <f>Q411*H411</f>
        <v>0</v>
      </c>
      <c r="S411" s="196">
        <v>0</v>
      </c>
      <c r="T411" s="197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198" t="s">
        <v>194</v>
      </c>
      <c r="AT411" s="198" t="s">
        <v>153</v>
      </c>
      <c r="AU411" s="198" t="s">
        <v>159</v>
      </c>
      <c r="AY411" s="18" t="s">
        <v>151</v>
      </c>
      <c r="BE411" s="199">
        <f>IF(N411="základní",J411,0)</f>
        <v>0</v>
      </c>
      <c r="BF411" s="199">
        <f>IF(N411="snížená",J411,0)</f>
        <v>0</v>
      </c>
      <c r="BG411" s="199">
        <f>IF(N411="zákl. přenesená",J411,0)</f>
        <v>0</v>
      </c>
      <c r="BH411" s="199">
        <f>IF(N411="sníž. přenesená",J411,0)</f>
        <v>0</v>
      </c>
      <c r="BI411" s="199">
        <f>IF(N411="nulová",J411,0)</f>
        <v>0</v>
      </c>
      <c r="BJ411" s="18" t="s">
        <v>159</v>
      </c>
      <c r="BK411" s="199">
        <f>ROUND(I411*H411,2)</f>
        <v>0</v>
      </c>
      <c r="BL411" s="18" t="s">
        <v>194</v>
      </c>
      <c r="BM411" s="198" t="s">
        <v>562</v>
      </c>
    </row>
    <row r="412" spans="2:51" s="13" customFormat="1" ht="11.25">
      <c r="B412" s="200"/>
      <c r="C412" s="201"/>
      <c r="D412" s="202" t="s">
        <v>160</v>
      </c>
      <c r="E412" s="203" t="s">
        <v>1</v>
      </c>
      <c r="F412" s="204" t="s">
        <v>563</v>
      </c>
      <c r="G412" s="201"/>
      <c r="H412" s="205">
        <v>7.4</v>
      </c>
      <c r="I412" s="206"/>
      <c r="J412" s="201"/>
      <c r="K412" s="201"/>
      <c r="L412" s="207"/>
      <c r="M412" s="208"/>
      <c r="N412" s="209"/>
      <c r="O412" s="209"/>
      <c r="P412" s="209"/>
      <c r="Q412" s="209"/>
      <c r="R412" s="209"/>
      <c r="S412" s="209"/>
      <c r="T412" s="210"/>
      <c r="AT412" s="211" t="s">
        <v>160</v>
      </c>
      <c r="AU412" s="211" t="s">
        <v>159</v>
      </c>
      <c r="AV412" s="13" t="s">
        <v>159</v>
      </c>
      <c r="AW412" s="13" t="s">
        <v>34</v>
      </c>
      <c r="AX412" s="13" t="s">
        <v>76</v>
      </c>
      <c r="AY412" s="211" t="s">
        <v>151</v>
      </c>
    </row>
    <row r="413" spans="2:51" s="14" customFormat="1" ht="11.25">
      <c r="B413" s="212"/>
      <c r="C413" s="213"/>
      <c r="D413" s="202" t="s">
        <v>160</v>
      </c>
      <c r="E413" s="214" t="s">
        <v>1</v>
      </c>
      <c r="F413" s="215" t="s">
        <v>162</v>
      </c>
      <c r="G413" s="213"/>
      <c r="H413" s="216">
        <v>7.4</v>
      </c>
      <c r="I413" s="217"/>
      <c r="J413" s="213"/>
      <c r="K413" s="213"/>
      <c r="L413" s="218"/>
      <c r="M413" s="219"/>
      <c r="N413" s="220"/>
      <c r="O413" s="220"/>
      <c r="P413" s="220"/>
      <c r="Q413" s="220"/>
      <c r="R413" s="220"/>
      <c r="S413" s="220"/>
      <c r="T413" s="221"/>
      <c r="AT413" s="222" t="s">
        <v>160</v>
      </c>
      <c r="AU413" s="222" t="s">
        <v>159</v>
      </c>
      <c r="AV413" s="14" t="s">
        <v>158</v>
      </c>
      <c r="AW413" s="14" t="s">
        <v>34</v>
      </c>
      <c r="AX413" s="14" t="s">
        <v>84</v>
      </c>
      <c r="AY413" s="222" t="s">
        <v>151</v>
      </c>
    </row>
    <row r="414" spans="1:65" s="2" customFormat="1" ht="16.5" customHeight="1">
      <c r="A414" s="35"/>
      <c r="B414" s="36"/>
      <c r="C414" s="187" t="s">
        <v>564</v>
      </c>
      <c r="D414" s="187" t="s">
        <v>153</v>
      </c>
      <c r="E414" s="188" t="s">
        <v>565</v>
      </c>
      <c r="F414" s="189" t="s">
        <v>566</v>
      </c>
      <c r="G414" s="190" t="s">
        <v>165</v>
      </c>
      <c r="H414" s="191">
        <v>5.7</v>
      </c>
      <c r="I414" s="192"/>
      <c r="J414" s="193">
        <f>ROUND(I414*H414,2)</f>
        <v>0</v>
      </c>
      <c r="K414" s="189" t="s">
        <v>1</v>
      </c>
      <c r="L414" s="40"/>
      <c r="M414" s="194" t="s">
        <v>1</v>
      </c>
      <c r="N414" s="195" t="s">
        <v>42</v>
      </c>
      <c r="O414" s="72"/>
      <c r="P414" s="196">
        <f>O414*H414</f>
        <v>0</v>
      </c>
      <c r="Q414" s="196">
        <v>0</v>
      </c>
      <c r="R414" s="196">
        <f>Q414*H414</f>
        <v>0</v>
      </c>
      <c r="S414" s="196">
        <v>0</v>
      </c>
      <c r="T414" s="197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198" t="s">
        <v>194</v>
      </c>
      <c r="AT414" s="198" t="s">
        <v>153</v>
      </c>
      <c r="AU414" s="198" t="s">
        <v>159</v>
      </c>
      <c r="AY414" s="18" t="s">
        <v>151</v>
      </c>
      <c r="BE414" s="199">
        <f>IF(N414="základní",J414,0)</f>
        <v>0</v>
      </c>
      <c r="BF414" s="199">
        <f>IF(N414="snížená",J414,0)</f>
        <v>0</v>
      </c>
      <c r="BG414" s="199">
        <f>IF(N414="zákl. přenesená",J414,0)</f>
        <v>0</v>
      </c>
      <c r="BH414" s="199">
        <f>IF(N414="sníž. přenesená",J414,0)</f>
        <v>0</v>
      </c>
      <c r="BI414" s="199">
        <f>IF(N414="nulová",J414,0)</f>
        <v>0</v>
      </c>
      <c r="BJ414" s="18" t="s">
        <v>159</v>
      </c>
      <c r="BK414" s="199">
        <f>ROUND(I414*H414,2)</f>
        <v>0</v>
      </c>
      <c r="BL414" s="18" t="s">
        <v>194</v>
      </c>
      <c r="BM414" s="198" t="s">
        <v>567</v>
      </c>
    </row>
    <row r="415" spans="1:65" s="2" customFormat="1" ht="16.5" customHeight="1">
      <c r="A415" s="35"/>
      <c r="B415" s="36"/>
      <c r="C415" s="187" t="s">
        <v>366</v>
      </c>
      <c r="D415" s="187" t="s">
        <v>153</v>
      </c>
      <c r="E415" s="188" t="s">
        <v>568</v>
      </c>
      <c r="F415" s="189" t="s">
        <v>569</v>
      </c>
      <c r="G415" s="190" t="s">
        <v>165</v>
      </c>
      <c r="H415" s="191">
        <v>51.3</v>
      </c>
      <c r="I415" s="192"/>
      <c r="J415" s="193">
        <f>ROUND(I415*H415,2)</f>
        <v>0</v>
      </c>
      <c r="K415" s="189" t="s">
        <v>1</v>
      </c>
      <c r="L415" s="40"/>
      <c r="M415" s="194" t="s">
        <v>1</v>
      </c>
      <c r="N415" s="195" t="s">
        <v>42</v>
      </c>
      <c r="O415" s="72"/>
      <c r="P415" s="196">
        <f>O415*H415</f>
        <v>0</v>
      </c>
      <c r="Q415" s="196">
        <v>0</v>
      </c>
      <c r="R415" s="196">
        <f>Q415*H415</f>
        <v>0</v>
      </c>
      <c r="S415" s="196">
        <v>0</v>
      </c>
      <c r="T415" s="197">
        <f>S415*H415</f>
        <v>0</v>
      </c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R415" s="198" t="s">
        <v>194</v>
      </c>
      <c r="AT415" s="198" t="s">
        <v>153</v>
      </c>
      <c r="AU415" s="198" t="s">
        <v>159</v>
      </c>
      <c r="AY415" s="18" t="s">
        <v>151</v>
      </c>
      <c r="BE415" s="199">
        <f>IF(N415="základní",J415,0)</f>
        <v>0</v>
      </c>
      <c r="BF415" s="199">
        <f>IF(N415="snížená",J415,0)</f>
        <v>0</v>
      </c>
      <c r="BG415" s="199">
        <f>IF(N415="zákl. přenesená",J415,0)</f>
        <v>0</v>
      </c>
      <c r="BH415" s="199">
        <f>IF(N415="sníž. přenesená",J415,0)</f>
        <v>0</v>
      </c>
      <c r="BI415" s="199">
        <f>IF(N415="nulová",J415,0)</f>
        <v>0</v>
      </c>
      <c r="BJ415" s="18" t="s">
        <v>159</v>
      </c>
      <c r="BK415" s="199">
        <f>ROUND(I415*H415,2)</f>
        <v>0</v>
      </c>
      <c r="BL415" s="18" t="s">
        <v>194</v>
      </c>
      <c r="BM415" s="198" t="s">
        <v>570</v>
      </c>
    </row>
    <row r="416" spans="1:65" s="2" customFormat="1" ht="24.2" customHeight="1">
      <c r="A416" s="35"/>
      <c r="B416" s="36"/>
      <c r="C416" s="187" t="s">
        <v>571</v>
      </c>
      <c r="D416" s="187" t="s">
        <v>153</v>
      </c>
      <c r="E416" s="188" t="s">
        <v>572</v>
      </c>
      <c r="F416" s="189" t="s">
        <v>573</v>
      </c>
      <c r="G416" s="190" t="s">
        <v>274</v>
      </c>
      <c r="H416" s="191">
        <v>16.6</v>
      </c>
      <c r="I416" s="192"/>
      <c r="J416" s="193">
        <f>ROUND(I416*H416,2)</f>
        <v>0</v>
      </c>
      <c r="K416" s="189" t="s">
        <v>157</v>
      </c>
      <c r="L416" s="40"/>
      <c r="M416" s="194" t="s">
        <v>1</v>
      </c>
      <c r="N416" s="195" t="s">
        <v>42</v>
      </c>
      <c r="O416" s="72"/>
      <c r="P416" s="196">
        <f>O416*H416</f>
        <v>0</v>
      </c>
      <c r="Q416" s="196">
        <v>0</v>
      </c>
      <c r="R416" s="196">
        <f>Q416*H416</f>
        <v>0</v>
      </c>
      <c r="S416" s="196">
        <v>0</v>
      </c>
      <c r="T416" s="197">
        <f>S416*H416</f>
        <v>0</v>
      </c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R416" s="198" t="s">
        <v>194</v>
      </c>
      <c r="AT416" s="198" t="s">
        <v>153</v>
      </c>
      <c r="AU416" s="198" t="s">
        <v>159</v>
      </c>
      <c r="AY416" s="18" t="s">
        <v>151</v>
      </c>
      <c r="BE416" s="199">
        <f>IF(N416="základní",J416,0)</f>
        <v>0</v>
      </c>
      <c r="BF416" s="199">
        <f>IF(N416="snížená",J416,0)</f>
        <v>0</v>
      </c>
      <c r="BG416" s="199">
        <f>IF(N416="zákl. přenesená",J416,0)</f>
        <v>0</v>
      </c>
      <c r="BH416" s="199">
        <f>IF(N416="sníž. přenesená",J416,0)</f>
        <v>0</v>
      </c>
      <c r="BI416" s="199">
        <f>IF(N416="nulová",J416,0)</f>
        <v>0</v>
      </c>
      <c r="BJ416" s="18" t="s">
        <v>159</v>
      </c>
      <c r="BK416" s="199">
        <f>ROUND(I416*H416,2)</f>
        <v>0</v>
      </c>
      <c r="BL416" s="18" t="s">
        <v>194</v>
      </c>
      <c r="BM416" s="198" t="s">
        <v>574</v>
      </c>
    </row>
    <row r="417" spans="2:51" s="15" customFormat="1" ht="11.25">
      <c r="B417" s="223"/>
      <c r="C417" s="224"/>
      <c r="D417" s="202" t="s">
        <v>160</v>
      </c>
      <c r="E417" s="225" t="s">
        <v>1</v>
      </c>
      <c r="F417" s="226" t="s">
        <v>525</v>
      </c>
      <c r="G417" s="224"/>
      <c r="H417" s="225" t="s">
        <v>1</v>
      </c>
      <c r="I417" s="227"/>
      <c r="J417" s="224"/>
      <c r="K417" s="224"/>
      <c r="L417" s="228"/>
      <c r="M417" s="229"/>
      <c r="N417" s="230"/>
      <c r="O417" s="230"/>
      <c r="P417" s="230"/>
      <c r="Q417" s="230"/>
      <c r="R417" s="230"/>
      <c r="S417" s="230"/>
      <c r="T417" s="231"/>
      <c r="AT417" s="232" t="s">
        <v>160</v>
      </c>
      <c r="AU417" s="232" t="s">
        <v>159</v>
      </c>
      <c r="AV417" s="15" t="s">
        <v>84</v>
      </c>
      <c r="AW417" s="15" t="s">
        <v>34</v>
      </c>
      <c r="AX417" s="15" t="s">
        <v>76</v>
      </c>
      <c r="AY417" s="232" t="s">
        <v>151</v>
      </c>
    </row>
    <row r="418" spans="2:51" s="13" customFormat="1" ht="11.25">
      <c r="B418" s="200"/>
      <c r="C418" s="201"/>
      <c r="D418" s="202" t="s">
        <v>160</v>
      </c>
      <c r="E418" s="203" t="s">
        <v>1</v>
      </c>
      <c r="F418" s="204" t="s">
        <v>575</v>
      </c>
      <c r="G418" s="201"/>
      <c r="H418" s="205">
        <v>3.2</v>
      </c>
      <c r="I418" s="206"/>
      <c r="J418" s="201"/>
      <c r="K418" s="201"/>
      <c r="L418" s="207"/>
      <c r="M418" s="208"/>
      <c r="N418" s="209"/>
      <c r="O418" s="209"/>
      <c r="P418" s="209"/>
      <c r="Q418" s="209"/>
      <c r="R418" s="209"/>
      <c r="S418" s="209"/>
      <c r="T418" s="210"/>
      <c r="AT418" s="211" t="s">
        <v>160</v>
      </c>
      <c r="AU418" s="211" t="s">
        <v>159</v>
      </c>
      <c r="AV418" s="13" t="s">
        <v>159</v>
      </c>
      <c r="AW418" s="13" t="s">
        <v>34</v>
      </c>
      <c r="AX418" s="13" t="s">
        <v>76</v>
      </c>
      <c r="AY418" s="211" t="s">
        <v>151</v>
      </c>
    </row>
    <row r="419" spans="2:51" s="13" customFormat="1" ht="11.25">
      <c r="B419" s="200"/>
      <c r="C419" s="201"/>
      <c r="D419" s="202" t="s">
        <v>160</v>
      </c>
      <c r="E419" s="203" t="s">
        <v>1</v>
      </c>
      <c r="F419" s="204" t="s">
        <v>576</v>
      </c>
      <c r="G419" s="201"/>
      <c r="H419" s="205">
        <v>3.4</v>
      </c>
      <c r="I419" s="206"/>
      <c r="J419" s="201"/>
      <c r="K419" s="201"/>
      <c r="L419" s="207"/>
      <c r="M419" s="208"/>
      <c r="N419" s="209"/>
      <c r="O419" s="209"/>
      <c r="P419" s="209"/>
      <c r="Q419" s="209"/>
      <c r="R419" s="209"/>
      <c r="S419" s="209"/>
      <c r="T419" s="210"/>
      <c r="AT419" s="211" t="s">
        <v>160</v>
      </c>
      <c r="AU419" s="211" t="s">
        <v>159</v>
      </c>
      <c r="AV419" s="13" t="s">
        <v>159</v>
      </c>
      <c r="AW419" s="13" t="s">
        <v>34</v>
      </c>
      <c r="AX419" s="13" t="s">
        <v>76</v>
      </c>
      <c r="AY419" s="211" t="s">
        <v>151</v>
      </c>
    </row>
    <row r="420" spans="2:51" s="13" customFormat="1" ht="11.25">
      <c r="B420" s="200"/>
      <c r="C420" s="201"/>
      <c r="D420" s="202" t="s">
        <v>160</v>
      </c>
      <c r="E420" s="203" t="s">
        <v>1</v>
      </c>
      <c r="F420" s="204" t="s">
        <v>577</v>
      </c>
      <c r="G420" s="201"/>
      <c r="H420" s="205">
        <v>3.4</v>
      </c>
      <c r="I420" s="206"/>
      <c r="J420" s="201"/>
      <c r="K420" s="201"/>
      <c r="L420" s="207"/>
      <c r="M420" s="208"/>
      <c r="N420" s="209"/>
      <c r="O420" s="209"/>
      <c r="P420" s="209"/>
      <c r="Q420" s="209"/>
      <c r="R420" s="209"/>
      <c r="S420" s="209"/>
      <c r="T420" s="210"/>
      <c r="AT420" s="211" t="s">
        <v>160</v>
      </c>
      <c r="AU420" s="211" t="s">
        <v>159</v>
      </c>
      <c r="AV420" s="13" t="s">
        <v>159</v>
      </c>
      <c r="AW420" s="13" t="s">
        <v>34</v>
      </c>
      <c r="AX420" s="13" t="s">
        <v>76</v>
      </c>
      <c r="AY420" s="211" t="s">
        <v>151</v>
      </c>
    </row>
    <row r="421" spans="2:51" s="13" customFormat="1" ht="11.25">
      <c r="B421" s="200"/>
      <c r="C421" s="201"/>
      <c r="D421" s="202" t="s">
        <v>160</v>
      </c>
      <c r="E421" s="203" t="s">
        <v>1</v>
      </c>
      <c r="F421" s="204" t="s">
        <v>578</v>
      </c>
      <c r="G421" s="201"/>
      <c r="H421" s="205">
        <v>3.3</v>
      </c>
      <c r="I421" s="206"/>
      <c r="J421" s="201"/>
      <c r="K421" s="201"/>
      <c r="L421" s="207"/>
      <c r="M421" s="208"/>
      <c r="N421" s="209"/>
      <c r="O421" s="209"/>
      <c r="P421" s="209"/>
      <c r="Q421" s="209"/>
      <c r="R421" s="209"/>
      <c r="S421" s="209"/>
      <c r="T421" s="210"/>
      <c r="AT421" s="211" t="s">
        <v>160</v>
      </c>
      <c r="AU421" s="211" t="s">
        <v>159</v>
      </c>
      <c r="AV421" s="13" t="s">
        <v>159</v>
      </c>
      <c r="AW421" s="13" t="s">
        <v>34</v>
      </c>
      <c r="AX421" s="13" t="s">
        <v>76</v>
      </c>
      <c r="AY421" s="211" t="s">
        <v>151</v>
      </c>
    </row>
    <row r="422" spans="2:51" s="13" customFormat="1" ht="11.25">
      <c r="B422" s="200"/>
      <c r="C422" s="201"/>
      <c r="D422" s="202" t="s">
        <v>160</v>
      </c>
      <c r="E422" s="203" t="s">
        <v>1</v>
      </c>
      <c r="F422" s="204" t="s">
        <v>579</v>
      </c>
      <c r="G422" s="201"/>
      <c r="H422" s="205">
        <v>3.3</v>
      </c>
      <c r="I422" s="206"/>
      <c r="J422" s="201"/>
      <c r="K422" s="201"/>
      <c r="L422" s="207"/>
      <c r="M422" s="208"/>
      <c r="N422" s="209"/>
      <c r="O422" s="209"/>
      <c r="P422" s="209"/>
      <c r="Q422" s="209"/>
      <c r="R422" s="209"/>
      <c r="S422" s="209"/>
      <c r="T422" s="210"/>
      <c r="AT422" s="211" t="s">
        <v>160</v>
      </c>
      <c r="AU422" s="211" t="s">
        <v>159</v>
      </c>
      <c r="AV422" s="13" t="s">
        <v>159</v>
      </c>
      <c r="AW422" s="13" t="s">
        <v>34</v>
      </c>
      <c r="AX422" s="13" t="s">
        <v>76</v>
      </c>
      <c r="AY422" s="211" t="s">
        <v>151</v>
      </c>
    </row>
    <row r="423" spans="2:51" s="14" customFormat="1" ht="11.25">
      <c r="B423" s="212"/>
      <c r="C423" s="213"/>
      <c r="D423" s="202" t="s">
        <v>160</v>
      </c>
      <c r="E423" s="214" t="s">
        <v>1</v>
      </c>
      <c r="F423" s="215" t="s">
        <v>162</v>
      </c>
      <c r="G423" s="213"/>
      <c r="H423" s="216">
        <v>16.6</v>
      </c>
      <c r="I423" s="217"/>
      <c r="J423" s="213"/>
      <c r="K423" s="213"/>
      <c r="L423" s="218"/>
      <c r="M423" s="219"/>
      <c r="N423" s="220"/>
      <c r="O423" s="220"/>
      <c r="P423" s="220"/>
      <c r="Q423" s="220"/>
      <c r="R423" s="220"/>
      <c r="S423" s="220"/>
      <c r="T423" s="221"/>
      <c r="AT423" s="222" t="s">
        <v>160</v>
      </c>
      <c r="AU423" s="222" t="s">
        <v>159</v>
      </c>
      <c r="AV423" s="14" t="s">
        <v>158</v>
      </c>
      <c r="AW423" s="14" t="s">
        <v>34</v>
      </c>
      <c r="AX423" s="14" t="s">
        <v>84</v>
      </c>
      <c r="AY423" s="222" t="s">
        <v>151</v>
      </c>
    </row>
    <row r="424" spans="1:65" s="2" customFormat="1" ht="24.2" customHeight="1">
      <c r="A424" s="35"/>
      <c r="B424" s="36"/>
      <c r="C424" s="187" t="s">
        <v>372</v>
      </c>
      <c r="D424" s="187" t="s">
        <v>153</v>
      </c>
      <c r="E424" s="188" t="s">
        <v>580</v>
      </c>
      <c r="F424" s="189" t="s">
        <v>581</v>
      </c>
      <c r="G424" s="190" t="s">
        <v>274</v>
      </c>
      <c r="H424" s="191">
        <v>69.9</v>
      </c>
      <c r="I424" s="192"/>
      <c r="J424" s="193">
        <f>ROUND(I424*H424,2)</f>
        <v>0</v>
      </c>
      <c r="K424" s="189" t="s">
        <v>157</v>
      </c>
      <c r="L424" s="40"/>
      <c r="M424" s="194" t="s">
        <v>1</v>
      </c>
      <c r="N424" s="195" t="s">
        <v>42</v>
      </c>
      <c r="O424" s="72"/>
      <c r="P424" s="196">
        <f>O424*H424</f>
        <v>0</v>
      </c>
      <c r="Q424" s="196">
        <v>0</v>
      </c>
      <c r="R424" s="196">
        <f>Q424*H424</f>
        <v>0</v>
      </c>
      <c r="S424" s="196">
        <v>0</v>
      </c>
      <c r="T424" s="197">
        <f>S424*H424</f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198" t="s">
        <v>194</v>
      </c>
      <c r="AT424" s="198" t="s">
        <v>153</v>
      </c>
      <c r="AU424" s="198" t="s">
        <v>159</v>
      </c>
      <c r="AY424" s="18" t="s">
        <v>151</v>
      </c>
      <c r="BE424" s="199">
        <f>IF(N424="základní",J424,0)</f>
        <v>0</v>
      </c>
      <c r="BF424" s="199">
        <f>IF(N424="snížená",J424,0)</f>
        <v>0</v>
      </c>
      <c r="BG424" s="199">
        <f>IF(N424="zákl. přenesená",J424,0)</f>
        <v>0</v>
      </c>
      <c r="BH424" s="199">
        <f>IF(N424="sníž. přenesená",J424,0)</f>
        <v>0</v>
      </c>
      <c r="BI424" s="199">
        <f>IF(N424="nulová",J424,0)</f>
        <v>0</v>
      </c>
      <c r="BJ424" s="18" t="s">
        <v>159</v>
      </c>
      <c r="BK424" s="199">
        <f>ROUND(I424*H424,2)</f>
        <v>0</v>
      </c>
      <c r="BL424" s="18" t="s">
        <v>194</v>
      </c>
      <c r="BM424" s="198" t="s">
        <v>582</v>
      </c>
    </row>
    <row r="425" spans="2:51" s="15" customFormat="1" ht="11.25">
      <c r="B425" s="223"/>
      <c r="C425" s="224"/>
      <c r="D425" s="202" t="s">
        <v>160</v>
      </c>
      <c r="E425" s="225" t="s">
        <v>1</v>
      </c>
      <c r="F425" s="226" t="s">
        <v>583</v>
      </c>
      <c r="G425" s="224"/>
      <c r="H425" s="225" t="s">
        <v>1</v>
      </c>
      <c r="I425" s="227"/>
      <c r="J425" s="224"/>
      <c r="K425" s="224"/>
      <c r="L425" s="228"/>
      <c r="M425" s="229"/>
      <c r="N425" s="230"/>
      <c r="O425" s="230"/>
      <c r="P425" s="230"/>
      <c r="Q425" s="230"/>
      <c r="R425" s="230"/>
      <c r="S425" s="230"/>
      <c r="T425" s="231"/>
      <c r="AT425" s="232" t="s">
        <v>160</v>
      </c>
      <c r="AU425" s="232" t="s">
        <v>159</v>
      </c>
      <c r="AV425" s="15" t="s">
        <v>84</v>
      </c>
      <c r="AW425" s="15" t="s">
        <v>34</v>
      </c>
      <c r="AX425" s="15" t="s">
        <v>76</v>
      </c>
      <c r="AY425" s="232" t="s">
        <v>151</v>
      </c>
    </row>
    <row r="426" spans="2:51" s="13" customFormat="1" ht="11.25">
      <c r="B426" s="200"/>
      <c r="C426" s="201"/>
      <c r="D426" s="202" t="s">
        <v>160</v>
      </c>
      <c r="E426" s="203" t="s">
        <v>1</v>
      </c>
      <c r="F426" s="204" t="s">
        <v>584</v>
      </c>
      <c r="G426" s="201"/>
      <c r="H426" s="205">
        <v>6.4</v>
      </c>
      <c r="I426" s="206"/>
      <c r="J426" s="201"/>
      <c r="K426" s="201"/>
      <c r="L426" s="207"/>
      <c r="M426" s="208"/>
      <c r="N426" s="209"/>
      <c r="O426" s="209"/>
      <c r="P426" s="209"/>
      <c r="Q426" s="209"/>
      <c r="R426" s="209"/>
      <c r="S426" s="209"/>
      <c r="T426" s="210"/>
      <c r="AT426" s="211" t="s">
        <v>160</v>
      </c>
      <c r="AU426" s="211" t="s">
        <v>159</v>
      </c>
      <c r="AV426" s="13" t="s">
        <v>159</v>
      </c>
      <c r="AW426" s="13" t="s">
        <v>34</v>
      </c>
      <c r="AX426" s="13" t="s">
        <v>76</v>
      </c>
      <c r="AY426" s="211" t="s">
        <v>151</v>
      </c>
    </row>
    <row r="427" spans="2:51" s="13" customFormat="1" ht="11.25">
      <c r="B427" s="200"/>
      <c r="C427" s="201"/>
      <c r="D427" s="202" t="s">
        <v>160</v>
      </c>
      <c r="E427" s="203" t="s">
        <v>1</v>
      </c>
      <c r="F427" s="204" t="s">
        <v>585</v>
      </c>
      <c r="G427" s="201"/>
      <c r="H427" s="205">
        <v>13.6</v>
      </c>
      <c r="I427" s="206"/>
      <c r="J427" s="201"/>
      <c r="K427" s="201"/>
      <c r="L427" s="207"/>
      <c r="M427" s="208"/>
      <c r="N427" s="209"/>
      <c r="O427" s="209"/>
      <c r="P427" s="209"/>
      <c r="Q427" s="209"/>
      <c r="R427" s="209"/>
      <c r="S427" s="209"/>
      <c r="T427" s="210"/>
      <c r="AT427" s="211" t="s">
        <v>160</v>
      </c>
      <c r="AU427" s="211" t="s">
        <v>159</v>
      </c>
      <c r="AV427" s="13" t="s">
        <v>159</v>
      </c>
      <c r="AW427" s="13" t="s">
        <v>34</v>
      </c>
      <c r="AX427" s="13" t="s">
        <v>76</v>
      </c>
      <c r="AY427" s="211" t="s">
        <v>151</v>
      </c>
    </row>
    <row r="428" spans="2:51" s="13" customFormat="1" ht="11.25">
      <c r="B428" s="200"/>
      <c r="C428" s="201"/>
      <c r="D428" s="202" t="s">
        <v>160</v>
      </c>
      <c r="E428" s="203" t="s">
        <v>1</v>
      </c>
      <c r="F428" s="204" t="s">
        <v>586</v>
      </c>
      <c r="G428" s="201"/>
      <c r="H428" s="205">
        <v>13.6</v>
      </c>
      <c r="I428" s="206"/>
      <c r="J428" s="201"/>
      <c r="K428" s="201"/>
      <c r="L428" s="207"/>
      <c r="M428" s="208"/>
      <c r="N428" s="209"/>
      <c r="O428" s="209"/>
      <c r="P428" s="209"/>
      <c r="Q428" s="209"/>
      <c r="R428" s="209"/>
      <c r="S428" s="209"/>
      <c r="T428" s="210"/>
      <c r="AT428" s="211" t="s">
        <v>160</v>
      </c>
      <c r="AU428" s="211" t="s">
        <v>159</v>
      </c>
      <c r="AV428" s="13" t="s">
        <v>159</v>
      </c>
      <c r="AW428" s="13" t="s">
        <v>34</v>
      </c>
      <c r="AX428" s="13" t="s">
        <v>76</v>
      </c>
      <c r="AY428" s="211" t="s">
        <v>151</v>
      </c>
    </row>
    <row r="429" spans="2:51" s="13" customFormat="1" ht="11.25">
      <c r="B429" s="200"/>
      <c r="C429" s="201"/>
      <c r="D429" s="202" t="s">
        <v>160</v>
      </c>
      <c r="E429" s="203" t="s">
        <v>1</v>
      </c>
      <c r="F429" s="204" t="s">
        <v>587</v>
      </c>
      <c r="G429" s="201"/>
      <c r="H429" s="205">
        <v>16.5</v>
      </c>
      <c r="I429" s="206"/>
      <c r="J429" s="201"/>
      <c r="K429" s="201"/>
      <c r="L429" s="207"/>
      <c r="M429" s="208"/>
      <c r="N429" s="209"/>
      <c r="O429" s="209"/>
      <c r="P429" s="209"/>
      <c r="Q429" s="209"/>
      <c r="R429" s="209"/>
      <c r="S429" s="209"/>
      <c r="T429" s="210"/>
      <c r="AT429" s="211" t="s">
        <v>160</v>
      </c>
      <c r="AU429" s="211" t="s">
        <v>159</v>
      </c>
      <c r="AV429" s="13" t="s">
        <v>159</v>
      </c>
      <c r="AW429" s="13" t="s">
        <v>34</v>
      </c>
      <c r="AX429" s="13" t="s">
        <v>76</v>
      </c>
      <c r="AY429" s="211" t="s">
        <v>151</v>
      </c>
    </row>
    <row r="430" spans="2:51" s="13" customFormat="1" ht="11.25">
      <c r="B430" s="200"/>
      <c r="C430" s="201"/>
      <c r="D430" s="202" t="s">
        <v>160</v>
      </c>
      <c r="E430" s="203" t="s">
        <v>1</v>
      </c>
      <c r="F430" s="204" t="s">
        <v>588</v>
      </c>
      <c r="G430" s="201"/>
      <c r="H430" s="205">
        <v>19.8</v>
      </c>
      <c r="I430" s="206"/>
      <c r="J430" s="201"/>
      <c r="K430" s="201"/>
      <c r="L430" s="207"/>
      <c r="M430" s="208"/>
      <c r="N430" s="209"/>
      <c r="O430" s="209"/>
      <c r="P430" s="209"/>
      <c r="Q430" s="209"/>
      <c r="R430" s="209"/>
      <c r="S430" s="209"/>
      <c r="T430" s="210"/>
      <c r="AT430" s="211" t="s">
        <v>160</v>
      </c>
      <c r="AU430" s="211" t="s">
        <v>159</v>
      </c>
      <c r="AV430" s="13" t="s">
        <v>159</v>
      </c>
      <c r="AW430" s="13" t="s">
        <v>34</v>
      </c>
      <c r="AX430" s="13" t="s">
        <v>76</v>
      </c>
      <c r="AY430" s="211" t="s">
        <v>151</v>
      </c>
    </row>
    <row r="431" spans="2:51" s="14" customFormat="1" ht="11.25">
      <c r="B431" s="212"/>
      <c r="C431" s="213"/>
      <c r="D431" s="202" t="s">
        <v>160</v>
      </c>
      <c r="E431" s="214" t="s">
        <v>1</v>
      </c>
      <c r="F431" s="215" t="s">
        <v>162</v>
      </c>
      <c r="G431" s="213"/>
      <c r="H431" s="216">
        <v>69.9</v>
      </c>
      <c r="I431" s="217"/>
      <c r="J431" s="213"/>
      <c r="K431" s="213"/>
      <c r="L431" s="218"/>
      <c r="M431" s="219"/>
      <c r="N431" s="220"/>
      <c r="O431" s="220"/>
      <c r="P431" s="220"/>
      <c r="Q431" s="220"/>
      <c r="R431" s="220"/>
      <c r="S431" s="220"/>
      <c r="T431" s="221"/>
      <c r="AT431" s="222" t="s">
        <v>160</v>
      </c>
      <c r="AU431" s="222" t="s">
        <v>159</v>
      </c>
      <c r="AV431" s="14" t="s">
        <v>158</v>
      </c>
      <c r="AW431" s="14" t="s">
        <v>34</v>
      </c>
      <c r="AX431" s="14" t="s">
        <v>84</v>
      </c>
      <c r="AY431" s="222" t="s">
        <v>151</v>
      </c>
    </row>
    <row r="432" spans="1:65" s="2" customFormat="1" ht="24.2" customHeight="1">
      <c r="A432" s="35"/>
      <c r="B432" s="36"/>
      <c r="C432" s="187" t="s">
        <v>589</v>
      </c>
      <c r="D432" s="187" t="s">
        <v>153</v>
      </c>
      <c r="E432" s="188" t="s">
        <v>590</v>
      </c>
      <c r="F432" s="189" t="s">
        <v>591</v>
      </c>
      <c r="G432" s="190" t="s">
        <v>274</v>
      </c>
      <c r="H432" s="191">
        <v>3.3</v>
      </c>
      <c r="I432" s="192"/>
      <c r="J432" s="193">
        <f>ROUND(I432*H432,2)</f>
        <v>0</v>
      </c>
      <c r="K432" s="189" t="s">
        <v>157</v>
      </c>
      <c r="L432" s="40"/>
      <c r="M432" s="194" t="s">
        <v>1</v>
      </c>
      <c r="N432" s="195" t="s">
        <v>42</v>
      </c>
      <c r="O432" s="72"/>
      <c r="P432" s="196">
        <f>O432*H432</f>
        <v>0</v>
      </c>
      <c r="Q432" s="196">
        <v>0</v>
      </c>
      <c r="R432" s="196">
        <f>Q432*H432</f>
        <v>0</v>
      </c>
      <c r="S432" s="196">
        <v>0</v>
      </c>
      <c r="T432" s="197">
        <f>S432*H432</f>
        <v>0</v>
      </c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R432" s="198" t="s">
        <v>194</v>
      </c>
      <c r="AT432" s="198" t="s">
        <v>153</v>
      </c>
      <c r="AU432" s="198" t="s">
        <v>159</v>
      </c>
      <c r="AY432" s="18" t="s">
        <v>151</v>
      </c>
      <c r="BE432" s="199">
        <f>IF(N432="základní",J432,0)</f>
        <v>0</v>
      </c>
      <c r="BF432" s="199">
        <f>IF(N432="snížená",J432,0)</f>
        <v>0</v>
      </c>
      <c r="BG432" s="199">
        <f>IF(N432="zákl. přenesená",J432,0)</f>
        <v>0</v>
      </c>
      <c r="BH432" s="199">
        <f>IF(N432="sníž. přenesená",J432,0)</f>
        <v>0</v>
      </c>
      <c r="BI432" s="199">
        <f>IF(N432="nulová",J432,0)</f>
        <v>0</v>
      </c>
      <c r="BJ432" s="18" t="s">
        <v>159</v>
      </c>
      <c r="BK432" s="199">
        <f>ROUND(I432*H432,2)</f>
        <v>0</v>
      </c>
      <c r="BL432" s="18" t="s">
        <v>194</v>
      </c>
      <c r="BM432" s="198" t="s">
        <v>592</v>
      </c>
    </row>
    <row r="433" spans="2:51" s="15" customFormat="1" ht="11.25">
      <c r="B433" s="223"/>
      <c r="C433" s="224"/>
      <c r="D433" s="202" t="s">
        <v>160</v>
      </c>
      <c r="E433" s="225" t="s">
        <v>1</v>
      </c>
      <c r="F433" s="226" t="s">
        <v>593</v>
      </c>
      <c r="G433" s="224"/>
      <c r="H433" s="225" t="s">
        <v>1</v>
      </c>
      <c r="I433" s="227"/>
      <c r="J433" s="224"/>
      <c r="K433" s="224"/>
      <c r="L433" s="228"/>
      <c r="M433" s="229"/>
      <c r="N433" s="230"/>
      <c r="O433" s="230"/>
      <c r="P433" s="230"/>
      <c r="Q433" s="230"/>
      <c r="R433" s="230"/>
      <c r="S433" s="230"/>
      <c r="T433" s="231"/>
      <c r="AT433" s="232" t="s">
        <v>160</v>
      </c>
      <c r="AU433" s="232" t="s">
        <v>159</v>
      </c>
      <c r="AV433" s="15" t="s">
        <v>84</v>
      </c>
      <c r="AW433" s="15" t="s">
        <v>34</v>
      </c>
      <c r="AX433" s="15" t="s">
        <v>76</v>
      </c>
      <c r="AY433" s="232" t="s">
        <v>151</v>
      </c>
    </row>
    <row r="434" spans="2:51" s="13" customFormat="1" ht="11.25">
      <c r="B434" s="200"/>
      <c r="C434" s="201"/>
      <c r="D434" s="202" t="s">
        <v>160</v>
      </c>
      <c r="E434" s="203" t="s">
        <v>1</v>
      </c>
      <c r="F434" s="204" t="s">
        <v>578</v>
      </c>
      <c r="G434" s="201"/>
      <c r="H434" s="205">
        <v>3.3</v>
      </c>
      <c r="I434" s="206"/>
      <c r="J434" s="201"/>
      <c r="K434" s="201"/>
      <c r="L434" s="207"/>
      <c r="M434" s="208"/>
      <c r="N434" s="209"/>
      <c r="O434" s="209"/>
      <c r="P434" s="209"/>
      <c r="Q434" s="209"/>
      <c r="R434" s="209"/>
      <c r="S434" s="209"/>
      <c r="T434" s="210"/>
      <c r="AT434" s="211" t="s">
        <v>160</v>
      </c>
      <c r="AU434" s="211" t="s">
        <v>159</v>
      </c>
      <c r="AV434" s="13" t="s">
        <v>159</v>
      </c>
      <c r="AW434" s="13" t="s">
        <v>34</v>
      </c>
      <c r="AX434" s="13" t="s">
        <v>76</v>
      </c>
      <c r="AY434" s="211" t="s">
        <v>151</v>
      </c>
    </row>
    <row r="435" spans="2:51" s="14" customFormat="1" ht="11.25">
      <c r="B435" s="212"/>
      <c r="C435" s="213"/>
      <c r="D435" s="202" t="s">
        <v>160</v>
      </c>
      <c r="E435" s="214" t="s">
        <v>1</v>
      </c>
      <c r="F435" s="215" t="s">
        <v>162</v>
      </c>
      <c r="G435" s="213"/>
      <c r="H435" s="216">
        <v>3.3</v>
      </c>
      <c r="I435" s="217"/>
      <c r="J435" s="213"/>
      <c r="K435" s="213"/>
      <c r="L435" s="218"/>
      <c r="M435" s="219"/>
      <c r="N435" s="220"/>
      <c r="O435" s="220"/>
      <c r="P435" s="220"/>
      <c r="Q435" s="220"/>
      <c r="R435" s="220"/>
      <c r="S435" s="220"/>
      <c r="T435" s="221"/>
      <c r="AT435" s="222" t="s">
        <v>160</v>
      </c>
      <c r="AU435" s="222" t="s">
        <v>159</v>
      </c>
      <c r="AV435" s="14" t="s">
        <v>158</v>
      </c>
      <c r="AW435" s="14" t="s">
        <v>34</v>
      </c>
      <c r="AX435" s="14" t="s">
        <v>84</v>
      </c>
      <c r="AY435" s="222" t="s">
        <v>151</v>
      </c>
    </row>
    <row r="436" spans="1:65" s="2" customFormat="1" ht="24.2" customHeight="1">
      <c r="A436" s="35"/>
      <c r="B436" s="36"/>
      <c r="C436" s="187" t="s">
        <v>382</v>
      </c>
      <c r="D436" s="187" t="s">
        <v>153</v>
      </c>
      <c r="E436" s="188" t="s">
        <v>594</v>
      </c>
      <c r="F436" s="189" t="s">
        <v>595</v>
      </c>
      <c r="G436" s="190" t="s">
        <v>174</v>
      </c>
      <c r="H436" s="191">
        <v>21</v>
      </c>
      <c r="I436" s="192"/>
      <c r="J436" s="193">
        <f>ROUND(I436*H436,2)</f>
        <v>0</v>
      </c>
      <c r="K436" s="189" t="s">
        <v>157</v>
      </c>
      <c r="L436" s="40"/>
      <c r="M436" s="194" t="s">
        <v>1</v>
      </c>
      <c r="N436" s="195" t="s">
        <v>42</v>
      </c>
      <c r="O436" s="72"/>
      <c r="P436" s="196">
        <f>O436*H436</f>
        <v>0</v>
      </c>
      <c r="Q436" s="196">
        <v>0</v>
      </c>
      <c r="R436" s="196">
        <f>Q436*H436</f>
        <v>0</v>
      </c>
      <c r="S436" s="196">
        <v>0</v>
      </c>
      <c r="T436" s="197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198" t="s">
        <v>194</v>
      </c>
      <c r="AT436" s="198" t="s">
        <v>153</v>
      </c>
      <c r="AU436" s="198" t="s">
        <v>159</v>
      </c>
      <c r="AY436" s="18" t="s">
        <v>151</v>
      </c>
      <c r="BE436" s="199">
        <f>IF(N436="základní",J436,0)</f>
        <v>0</v>
      </c>
      <c r="BF436" s="199">
        <f>IF(N436="snížená",J436,0)</f>
        <v>0</v>
      </c>
      <c r="BG436" s="199">
        <f>IF(N436="zákl. přenesená",J436,0)</f>
        <v>0</v>
      </c>
      <c r="BH436" s="199">
        <f>IF(N436="sníž. přenesená",J436,0)</f>
        <v>0</v>
      </c>
      <c r="BI436" s="199">
        <f>IF(N436="nulová",J436,0)</f>
        <v>0</v>
      </c>
      <c r="BJ436" s="18" t="s">
        <v>159</v>
      </c>
      <c r="BK436" s="199">
        <f>ROUND(I436*H436,2)</f>
        <v>0</v>
      </c>
      <c r="BL436" s="18" t="s">
        <v>194</v>
      </c>
      <c r="BM436" s="198" t="s">
        <v>596</v>
      </c>
    </row>
    <row r="437" spans="1:65" s="2" customFormat="1" ht="16.5" customHeight="1">
      <c r="A437" s="35"/>
      <c r="B437" s="36"/>
      <c r="C437" s="248" t="s">
        <v>597</v>
      </c>
      <c r="D437" s="248" t="s">
        <v>450</v>
      </c>
      <c r="E437" s="249" t="s">
        <v>598</v>
      </c>
      <c r="F437" s="250" t="s">
        <v>599</v>
      </c>
      <c r="G437" s="251" t="s">
        <v>174</v>
      </c>
      <c r="H437" s="252">
        <v>21</v>
      </c>
      <c r="I437" s="253"/>
      <c r="J437" s="254">
        <f>ROUND(I437*H437,2)</f>
        <v>0</v>
      </c>
      <c r="K437" s="250" t="s">
        <v>157</v>
      </c>
      <c r="L437" s="255"/>
      <c r="M437" s="256" t="s">
        <v>1</v>
      </c>
      <c r="N437" s="257" t="s">
        <v>42</v>
      </c>
      <c r="O437" s="72"/>
      <c r="P437" s="196">
        <f>O437*H437</f>
        <v>0</v>
      </c>
      <c r="Q437" s="196">
        <v>0</v>
      </c>
      <c r="R437" s="196">
        <f>Q437*H437</f>
        <v>0</v>
      </c>
      <c r="S437" s="196">
        <v>0</v>
      </c>
      <c r="T437" s="197">
        <f>S437*H437</f>
        <v>0</v>
      </c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R437" s="198" t="s">
        <v>235</v>
      </c>
      <c r="AT437" s="198" t="s">
        <v>450</v>
      </c>
      <c r="AU437" s="198" t="s">
        <v>159</v>
      </c>
      <c r="AY437" s="18" t="s">
        <v>151</v>
      </c>
      <c r="BE437" s="199">
        <f>IF(N437="základní",J437,0)</f>
        <v>0</v>
      </c>
      <c r="BF437" s="199">
        <f>IF(N437="snížená",J437,0)</f>
        <v>0</v>
      </c>
      <c r="BG437" s="199">
        <f>IF(N437="zákl. přenesená",J437,0)</f>
        <v>0</v>
      </c>
      <c r="BH437" s="199">
        <f>IF(N437="sníž. přenesená",J437,0)</f>
        <v>0</v>
      </c>
      <c r="BI437" s="199">
        <f>IF(N437="nulová",J437,0)</f>
        <v>0</v>
      </c>
      <c r="BJ437" s="18" t="s">
        <v>159</v>
      </c>
      <c r="BK437" s="199">
        <f>ROUND(I437*H437,2)</f>
        <v>0</v>
      </c>
      <c r="BL437" s="18" t="s">
        <v>194</v>
      </c>
      <c r="BM437" s="198" t="s">
        <v>600</v>
      </c>
    </row>
    <row r="438" spans="2:51" s="15" customFormat="1" ht="11.25">
      <c r="B438" s="223"/>
      <c r="C438" s="224"/>
      <c r="D438" s="202" t="s">
        <v>160</v>
      </c>
      <c r="E438" s="225" t="s">
        <v>1</v>
      </c>
      <c r="F438" s="226" t="s">
        <v>583</v>
      </c>
      <c r="G438" s="224"/>
      <c r="H438" s="225" t="s">
        <v>1</v>
      </c>
      <c r="I438" s="227"/>
      <c r="J438" s="224"/>
      <c r="K438" s="224"/>
      <c r="L438" s="228"/>
      <c r="M438" s="229"/>
      <c r="N438" s="230"/>
      <c r="O438" s="230"/>
      <c r="P438" s="230"/>
      <c r="Q438" s="230"/>
      <c r="R438" s="230"/>
      <c r="S438" s="230"/>
      <c r="T438" s="231"/>
      <c r="AT438" s="232" t="s">
        <v>160</v>
      </c>
      <c r="AU438" s="232" t="s">
        <v>159</v>
      </c>
      <c r="AV438" s="15" t="s">
        <v>84</v>
      </c>
      <c r="AW438" s="15" t="s">
        <v>34</v>
      </c>
      <c r="AX438" s="15" t="s">
        <v>76</v>
      </c>
      <c r="AY438" s="232" t="s">
        <v>151</v>
      </c>
    </row>
    <row r="439" spans="2:51" s="13" customFormat="1" ht="11.25">
      <c r="B439" s="200"/>
      <c r="C439" s="201"/>
      <c r="D439" s="202" t="s">
        <v>160</v>
      </c>
      <c r="E439" s="203" t="s">
        <v>1</v>
      </c>
      <c r="F439" s="204" t="s">
        <v>340</v>
      </c>
      <c r="G439" s="201"/>
      <c r="H439" s="205">
        <v>2</v>
      </c>
      <c r="I439" s="206"/>
      <c r="J439" s="201"/>
      <c r="K439" s="201"/>
      <c r="L439" s="207"/>
      <c r="M439" s="208"/>
      <c r="N439" s="209"/>
      <c r="O439" s="209"/>
      <c r="P439" s="209"/>
      <c r="Q439" s="209"/>
      <c r="R439" s="209"/>
      <c r="S439" s="209"/>
      <c r="T439" s="210"/>
      <c r="AT439" s="211" t="s">
        <v>160</v>
      </c>
      <c r="AU439" s="211" t="s">
        <v>159</v>
      </c>
      <c r="AV439" s="13" t="s">
        <v>159</v>
      </c>
      <c r="AW439" s="13" t="s">
        <v>34</v>
      </c>
      <c r="AX439" s="13" t="s">
        <v>76</v>
      </c>
      <c r="AY439" s="211" t="s">
        <v>151</v>
      </c>
    </row>
    <row r="440" spans="2:51" s="13" customFormat="1" ht="11.25">
      <c r="B440" s="200"/>
      <c r="C440" s="201"/>
      <c r="D440" s="202" t="s">
        <v>160</v>
      </c>
      <c r="E440" s="203" t="s">
        <v>1</v>
      </c>
      <c r="F440" s="204" t="s">
        <v>551</v>
      </c>
      <c r="G440" s="201"/>
      <c r="H440" s="205">
        <v>4</v>
      </c>
      <c r="I440" s="206"/>
      <c r="J440" s="201"/>
      <c r="K440" s="201"/>
      <c r="L440" s="207"/>
      <c r="M440" s="208"/>
      <c r="N440" s="209"/>
      <c r="O440" s="209"/>
      <c r="P440" s="209"/>
      <c r="Q440" s="209"/>
      <c r="R440" s="209"/>
      <c r="S440" s="209"/>
      <c r="T440" s="210"/>
      <c r="AT440" s="211" t="s">
        <v>160</v>
      </c>
      <c r="AU440" s="211" t="s">
        <v>159</v>
      </c>
      <c r="AV440" s="13" t="s">
        <v>159</v>
      </c>
      <c r="AW440" s="13" t="s">
        <v>34</v>
      </c>
      <c r="AX440" s="13" t="s">
        <v>76</v>
      </c>
      <c r="AY440" s="211" t="s">
        <v>151</v>
      </c>
    </row>
    <row r="441" spans="2:51" s="13" customFormat="1" ht="11.25">
      <c r="B441" s="200"/>
      <c r="C441" s="201"/>
      <c r="D441" s="202" t="s">
        <v>160</v>
      </c>
      <c r="E441" s="203" t="s">
        <v>1</v>
      </c>
      <c r="F441" s="204" t="s">
        <v>552</v>
      </c>
      <c r="G441" s="201"/>
      <c r="H441" s="205">
        <v>4</v>
      </c>
      <c r="I441" s="206"/>
      <c r="J441" s="201"/>
      <c r="K441" s="201"/>
      <c r="L441" s="207"/>
      <c r="M441" s="208"/>
      <c r="N441" s="209"/>
      <c r="O441" s="209"/>
      <c r="P441" s="209"/>
      <c r="Q441" s="209"/>
      <c r="R441" s="209"/>
      <c r="S441" s="209"/>
      <c r="T441" s="210"/>
      <c r="AT441" s="211" t="s">
        <v>160</v>
      </c>
      <c r="AU441" s="211" t="s">
        <v>159</v>
      </c>
      <c r="AV441" s="13" t="s">
        <v>159</v>
      </c>
      <c r="AW441" s="13" t="s">
        <v>34</v>
      </c>
      <c r="AX441" s="13" t="s">
        <v>76</v>
      </c>
      <c r="AY441" s="211" t="s">
        <v>151</v>
      </c>
    </row>
    <row r="442" spans="2:51" s="13" customFormat="1" ht="11.25">
      <c r="B442" s="200"/>
      <c r="C442" s="201"/>
      <c r="D442" s="202" t="s">
        <v>160</v>
      </c>
      <c r="E442" s="203" t="s">
        <v>1</v>
      </c>
      <c r="F442" s="204" t="s">
        <v>553</v>
      </c>
      <c r="G442" s="201"/>
      <c r="H442" s="205">
        <v>5</v>
      </c>
      <c r="I442" s="206"/>
      <c r="J442" s="201"/>
      <c r="K442" s="201"/>
      <c r="L442" s="207"/>
      <c r="M442" s="208"/>
      <c r="N442" s="209"/>
      <c r="O442" s="209"/>
      <c r="P442" s="209"/>
      <c r="Q442" s="209"/>
      <c r="R442" s="209"/>
      <c r="S442" s="209"/>
      <c r="T442" s="210"/>
      <c r="AT442" s="211" t="s">
        <v>160</v>
      </c>
      <c r="AU442" s="211" t="s">
        <v>159</v>
      </c>
      <c r="AV442" s="13" t="s">
        <v>159</v>
      </c>
      <c r="AW442" s="13" t="s">
        <v>34</v>
      </c>
      <c r="AX442" s="13" t="s">
        <v>76</v>
      </c>
      <c r="AY442" s="211" t="s">
        <v>151</v>
      </c>
    </row>
    <row r="443" spans="2:51" s="13" customFormat="1" ht="11.25">
      <c r="B443" s="200"/>
      <c r="C443" s="201"/>
      <c r="D443" s="202" t="s">
        <v>160</v>
      </c>
      <c r="E443" s="203" t="s">
        <v>1</v>
      </c>
      <c r="F443" s="204" t="s">
        <v>554</v>
      </c>
      <c r="G443" s="201"/>
      <c r="H443" s="205">
        <v>6</v>
      </c>
      <c r="I443" s="206"/>
      <c r="J443" s="201"/>
      <c r="K443" s="201"/>
      <c r="L443" s="207"/>
      <c r="M443" s="208"/>
      <c r="N443" s="209"/>
      <c r="O443" s="209"/>
      <c r="P443" s="209"/>
      <c r="Q443" s="209"/>
      <c r="R443" s="209"/>
      <c r="S443" s="209"/>
      <c r="T443" s="210"/>
      <c r="AT443" s="211" t="s">
        <v>160</v>
      </c>
      <c r="AU443" s="211" t="s">
        <v>159</v>
      </c>
      <c r="AV443" s="13" t="s">
        <v>159</v>
      </c>
      <c r="AW443" s="13" t="s">
        <v>34</v>
      </c>
      <c r="AX443" s="13" t="s">
        <v>76</v>
      </c>
      <c r="AY443" s="211" t="s">
        <v>151</v>
      </c>
    </row>
    <row r="444" spans="2:51" s="14" customFormat="1" ht="11.25">
      <c r="B444" s="212"/>
      <c r="C444" s="213"/>
      <c r="D444" s="202" t="s">
        <v>160</v>
      </c>
      <c r="E444" s="214" t="s">
        <v>1</v>
      </c>
      <c r="F444" s="215" t="s">
        <v>162</v>
      </c>
      <c r="G444" s="213"/>
      <c r="H444" s="216">
        <v>21</v>
      </c>
      <c r="I444" s="217"/>
      <c r="J444" s="213"/>
      <c r="K444" s="213"/>
      <c r="L444" s="218"/>
      <c r="M444" s="219"/>
      <c r="N444" s="220"/>
      <c r="O444" s="220"/>
      <c r="P444" s="220"/>
      <c r="Q444" s="220"/>
      <c r="R444" s="220"/>
      <c r="S444" s="220"/>
      <c r="T444" s="221"/>
      <c r="AT444" s="222" t="s">
        <v>160</v>
      </c>
      <c r="AU444" s="222" t="s">
        <v>159</v>
      </c>
      <c r="AV444" s="14" t="s">
        <v>158</v>
      </c>
      <c r="AW444" s="14" t="s">
        <v>34</v>
      </c>
      <c r="AX444" s="14" t="s">
        <v>84</v>
      </c>
      <c r="AY444" s="222" t="s">
        <v>151</v>
      </c>
    </row>
    <row r="445" spans="1:65" s="2" customFormat="1" ht="24.2" customHeight="1">
      <c r="A445" s="35"/>
      <c r="B445" s="36"/>
      <c r="C445" s="187" t="s">
        <v>386</v>
      </c>
      <c r="D445" s="187" t="s">
        <v>153</v>
      </c>
      <c r="E445" s="188" t="s">
        <v>601</v>
      </c>
      <c r="F445" s="189" t="s">
        <v>602</v>
      </c>
      <c r="G445" s="190" t="s">
        <v>165</v>
      </c>
      <c r="H445" s="191">
        <v>11.4</v>
      </c>
      <c r="I445" s="192"/>
      <c r="J445" s="193">
        <f>ROUND(I445*H445,2)</f>
        <v>0</v>
      </c>
      <c r="K445" s="189" t="s">
        <v>157</v>
      </c>
      <c r="L445" s="40"/>
      <c r="M445" s="194" t="s">
        <v>1</v>
      </c>
      <c r="N445" s="195" t="s">
        <v>42</v>
      </c>
      <c r="O445" s="72"/>
      <c r="P445" s="196">
        <f>O445*H445</f>
        <v>0</v>
      </c>
      <c r="Q445" s="196">
        <v>0</v>
      </c>
      <c r="R445" s="196">
        <f>Q445*H445</f>
        <v>0</v>
      </c>
      <c r="S445" s="196">
        <v>0</v>
      </c>
      <c r="T445" s="197">
        <f>S445*H445</f>
        <v>0</v>
      </c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R445" s="198" t="s">
        <v>194</v>
      </c>
      <c r="AT445" s="198" t="s">
        <v>153</v>
      </c>
      <c r="AU445" s="198" t="s">
        <v>159</v>
      </c>
      <c r="AY445" s="18" t="s">
        <v>151</v>
      </c>
      <c r="BE445" s="199">
        <f>IF(N445="základní",J445,0)</f>
        <v>0</v>
      </c>
      <c r="BF445" s="199">
        <f>IF(N445="snížená",J445,0)</f>
        <v>0</v>
      </c>
      <c r="BG445" s="199">
        <f>IF(N445="zákl. přenesená",J445,0)</f>
        <v>0</v>
      </c>
      <c r="BH445" s="199">
        <f>IF(N445="sníž. přenesená",J445,0)</f>
        <v>0</v>
      </c>
      <c r="BI445" s="199">
        <f>IF(N445="nulová",J445,0)</f>
        <v>0</v>
      </c>
      <c r="BJ445" s="18" t="s">
        <v>159</v>
      </c>
      <c r="BK445" s="199">
        <f>ROUND(I445*H445,2)</f>
        <v>0</v>
      </c>
      <c r="BL445" s="18" t="s">
        <v>194</v>
      </c>
      <c r="BM445" s="198" t="s">
        <v>603</v>
      </c>
    </row>
    <row r="446" spans="1:65" s="2" customFormat="1" ht="24.2" customHeight="1">
      <c r="A446" s="35"/>
      <c r="B446" s="36"/>
      <c r="C446" s="187" t="s">
        <v>604</v>
      </c>
      <c r="D446" s="187" t="s">
        <v>153</v>
      </c>
      <c r="E446" s="188" t="s">
        <v>605</v>
      </c>
      <c r="F446" s="189" t="s">
        <v>606</v>
      </c>
      <c r="G446" s="190" t="s">
        <v>479</v>
      </c>
      <c r="H446" s="258"/>
      <c r="I446" s="192"/>
      <c r="J446" s="193">
        <f>ROUND(I446*H446,2)</f>
        <v>0</v>
      </c>
      <c r="K446" s="189" t="s">
        <v>157</v>
      </c>
      <c r="L446" s="40"/>
      <c r="M446" s="194" t="s">
        <v>1</v>
      </c>
      <c r="N446" s="195" t="s">
        <v>42</v>
      </c>
      <c r="O446" s="72"/>
      <c r="P446" s="196">
        <f>O446*H446</f>
        <v>0</v>
      </c>
      <c r="Q446" s="196">
        <v>0</v>
      </c>
      <c r="R446" s="196">
        <f>Q446*H446</f>
        <v>0</v>
      </c>
      <c r="S446" s="196">
        <v>0</v>
      </c>
      <c r="T446" s="197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198" t="s">
        <v>194</v>
      </c>
      <c r="AT446" s="198" t="s">
        <v>153</v>
      </c>
      <c r="AU446" s="198" t="s">
        <v>159</v>
      </c>
      <c r="AY446" s="18" t="s">
        <v>151</v>
      </c>
      <c r="BE446" s="199">
        <f>IF(N446="základní",J446,0)</f>
        <v>0</v>
      </c>
      <c r="BF446" s="199">
        <f>IF(N446="snížená",J446,0)</f>
        <v>0</v>
      </c>
      <c r="BG446" s="199">
        <f>IF(N446="zákl. přenesená",J446,0)</f>
        <v>0</v>
      </c>
      <c r="BH446" s="199">
        <f>IF(N446="sníž. přenesená",J446,0)</f>
        <v>0</v>
      </c>
      <c r="BI446" s="199">
        <f>IF(N446="nulová",J446,0)</f>
        <v>0</v>
      </c>
      <c r="BJ446" s="18" t="s">
        <v>159</v>
      </c>
      <c r="BK446" s="199">
        <f>ROUND(I446*H446,2)</f>
        <v>0</v>
      </c>
      <c r="BL446" s="18" t="s">
        <v>194</v>
      </c>
      <c r="BM446" s="198" t="s">
        <v>607</v>
      </c>
    </row>
    <row r="447" spans="2:63" s="12" customFormat="1" ht="22.9" customHeight="1">
      <c r="B447" s="171"/>
      <c r="C447" s="172"/>
      <c r="D447" s="173" t="s">
        <v>75</v>
      </c>
      <c r="E447" s="185" t="s">
        <v>608</v>
      </c>
      <c r="F447" s="185" t="s">
        <v>609</v>
      </c>
      <c r="G447" s="172"/>
      <c r="H447" s="172"/>
      <c r="I447" s="175"/>
      <c r="J447" s="186">
        <f>BK447</f>
        <v>0</v>
      </c>
      <c r="K447" s="172"/>
      <c r="L447" s="177"/>
      <c r="M447" s="178"/>
      <c r="N447" s="179"/>
      <c r="O447" s="179"/>
      <c r="P447" s="180">
        <f>SUM(P448:P450)</f>
        <v>0</v>
      </c>
      <c r="Q447" s="179"/>
      <c r="R447" s="180">
        <f>SUM(R448:R450)</f>
        <v>0</v>
      </c>
      <c r="S447" s="179"/>
      <c r="T447" s="181">
        <f>SUM(T448:T450)</f>
        <v>0</v>
      </c>
      <c r="AR447" s="182" t="s">
        <v>159</v>
      </c>
      <c r="AT447" s="183" t="s">
        <v>75</v>
      </c>
      <c r="AU447" s="183" t="s">
        <v>84</v>
      </c>
      <c r="AY447" s="182" t="s">
        <v>151</v>
      </c>
      <c r="BK447" s="184">
        <f>SUM(BK448:BK450)</f>
        <v>0</v>
      </c>
    </row>
    <row r="448" spans="1:65" s="2" customFormat="1" ht="24.2" customHeight="1">
      <c r="A448" s="35"/>
      <c r="B448" s="36"/>
      <c r="C448" s="187" t="s">
        <v>391</v>
      </c>
      <c r="D448" s="187" t="s">
        <v>153</v>
      </c>
      <c r="E448" s="188" t="s">
        <v>610</v>
      </c>
      <c r="F448" s="189" t="s">
        <v>611</v>
      </c>
      <c r="G448" s="190" t="s">
        <v>174</v>
      </c>
      <c r="H448" s="191">
        <v>5</v>
      </c>
      <c r="I448" s="192"/>
      <c r="J448" s="193">
        <f>ROUND(I448*H448,2)</f>
        <v>0</v>
      </c>
      <c r="K448" s="189" t="s">
        <v>157</v>
      </c>
      <c r="L448" s="40"/>
      <c r="M448" s="194" t="s">
        <v>1</v>
      </c>
      <c r="N448" s="195" t="s">
        <v>42</v>
      </c>
      <c r="O448" s="72"/>
      <c r="P448" s="196">
        <f>O448*H448</f>
        <v>0</v>
      </c>
      <c r="Q448" s="196">
        <v>0</v>
      </c>
      <c r="R448" s="196">
        <f>Q448*H448</f>
        <v>0</v>
      </c>
      <c r="S448" s="196">
        <v>0</v>
      </c>
      <c r="T448" s="197">
        <f>S448*H448</f>
        <v>0</v>
      </c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R448" s="198" t="s">
        <v>194</v>
      </c>
      <c r="AT448" s="198" t="s">
        <v>153</v>
      </c>
      <c r="AU448" s="198" t="s">
        <v>159</v>
      </c>
      <c r="AY448" s="18" t="s">
        <v>151</v>
      </c>
      <c r="BE448" s="199">
        <f>IF(N448="základní",J448,0)</f>
        <v>0</v>
      </c>
      <c r="BF448" s="199">
        <f>IF(N448="snížená",J448,0)</f>
        <v>0</v>
      </c>
      <c r="BG448" s="199">
        <f>IF(N448="zákl. přenesená",J448,0)</f>
        <v>0</v>
      </c>
      <c r="BH448" s="199">
        <f>IF(N448="sníž. přenesená",J448,0)</f>
        <v>0</v>
      </c>
      <c r="BI448" s="199">
        <f>IF(N448="nulová",J448,0)</f>
        <v>0</v>
      </c>
      <c r="BJ448" s="18" t="s">
        <v>159</v>
      </c>
      <c r="BK448" s="199">
        <f>ROUND(I448*H448,2)</f>
        <v>0</v>
      </c>
      <c r="BL448" s="18" t="s">
        <v>194</v>
      </c>
      <c r="BM448" s="198" t="s">
        <v>612</v>
      </c>
    </row>
    <row r="449" spans="1:65" s="2" customFormat="1" ht="33" customHeight="1">
      <c r="A449" s="35"/>
      <c r="B449" s="36"/>
      <c r="C449" s="187" t="s">
        <v>613</v>
      </c>
      <c r="D449" s="187" t="s">
        <v>153</v>
      </c>
      <c r="E449" s="188" t="s">
        <v>614</v>
      </c>
      <c r="F449" s="189" t="s">
        <v>615</v>
      </c>
      <c r="G449" s="190" t="s">
        <v>174</v>
      </c>
      <c r="H449" s="191">
        <v>5</v>
      </c>
      <c r="I449" s="192"/>
      <c r="J449" s="193">
        <f>ROUND(I449*H449,2)</f>
        <v>0</v>
      </c>
      <c r="K449" s="189" t="s">
        <v>157</v>
      </c>
      <c r="L449" s="40"/>
      <c r="M449" s="194" t="s">
        <v>1</v>
      </c>
      <c r="N449" s="195" t="s">
        <v>42</v>
      </c>
      <c r="O449" s="72"/>
      <c r="P449" s="196">
        <f>O449*H449</f>
        <v>0</v>
      </c>
      <c r="Q449" s="196">
        <v>0</v>
      </c>
      <c r="R449" s="196">
        <f>Q449*H449</f>
        <v>0</v>
      </c>
      <c r="S449" s="196">
        <v>0</v>
      </c>
      <c r="T449" s="197">
        <f>S449*H449</f>
        <v>0</v>
      </c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R449" s="198" t="s">
        <v>194</v>
      </c>
      <c r="AT449" s="198" t="s">
        <v>153</v>
      </c>
      <c r="AU449" s="198" t="s">
        <v>159</v>
      </c>
      <c r="AY449" s="18" t="s">
        <v>151</v>
      </c>
      <c r="BE449" s="199">
        <f>IF(N449="základní",J449,0)</f>
        <v>0</v>
      </c>
      <c r="BF449" s="199">
        <f>IF(N449="snížená",J449,0)</f>
        <v>0</v>
      </c>
      <c r="BG449" s="199">
        <f>IF(N449="zákl. přenesená",J449,0)</f>
        <v>0</v>
      </c>
      <c r="BH449" s="199">
        <f>IF(N449="sníž. přenesená",J449,0)</f>
        <v>0</v>
      </c>
      <c r="BI449" s="199">
        <f>IF(N449="nulová",J449,0)</f>
        <v>0</v>
      </c>
      <c r="BJ449" s="18" t="s">
        <v>159</v>
      </c>
      <c r="BK449" s="199">
        <f>ROUND(I449*H449,2)</f>
        <v>0</v>
      </c>
      <c r="BL449" s="18" t="s">
        <v>194</v>
      </c>
      <c r="BM449" s="198" t="s">
        <v>616</v>
      </c>
    </row>
    <row r="450" spans="1:65" s="2" customFormat="1" ht="24.2" customHeight="1">
      <c r="A450" s="35"/>
      <c r="B450" s="36"/>
      <c r="C450" s="187" t="s">
        <v>394</v>
      </c>
      <c r="D450" s="187" t="s">
        <v>153</v>
      </c>
      <c r="E450" s="188" t="s">
        <v>617</v>
      </c>
      <c r="F450" s="189" t="s">
        <v>618</v>
      </c>
      <c r="G450" s="190" t="s">
        <v>479</v>
      </c>
      <c r="H450" s="258"/>
      <c r="I450" s="192"/>
      <c r="J450" s="193">
        <f>ROUND(I450*H450,2)</f>
        <v>0</v>
      </c>
      <c r="K450" s="189" t="s">
        <v>157</v>
      </c>
      <c r="L450" s="40"/>
      <c r="M450" s="194" t="s">
        <v>1</v>
      </c>
      <c r="N450" s="195" t="s">
        <v>42</v>
      </c>
      <c r="O450" s="72"/>
      <c r="P450" s="196">
        <f>O450*H450</f>
        <v>0</v>
      </c>
      <c r="Q450" s="196">
        <v>0</v>
      </c>
      <c r="R450" s="196">
        <f>Q450*H450</f>
        <v>0</v>
      </c>
      <c r="S450" s="196">
        <v>0</v>
      </c>
      <c r="T450" s="197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198" t="s">
        <v>194</v>
      </c>
      <c r="AT450" s="198" t="s">
        <v>153</v>
      </c>
      <c r="AU450" s="198" t="s">
        <v>159</v>
      </c>
      <c r="AY450" s="18" t="s">
        <v>151</v>
      </c>
      <c r="BE450" s="199">
        <f>IF(N450="základní",J450,0)</f>
        <v>0</v>
      </c>
      <c r="BF450" s="199">
        <f>IF(N450="snížená",J450,0)</f>
        <v>0</v>
      </c>
      <c r="BG450" s="199">
        <f>IF(N450="zákl. přenesená",J450,0)</f>
        <v>0</v>
      </c>
      <c r="BH450" s="199">
        <f>IF(N450="sníž. přenesená",J450,0)</f>
        <v>0</v>
      </c>
      <c r="BI450" s="199">
        <f>IF(N450="nulová",J450,0)</f>
        <v>0</v>
      </c>
      <c r="BJ450" s="18" t="s">
        <v>159</v>
      </c>
      <c r="BK450" s="199">
        <f>ROUND(I450*H450,2)</f>
        <v>0</v>
      </c>
      <c r="BL450" s="18" t="s">
        <v>194</v>
      </c>
      <c r="BM450" s="198" t="s">
        <v>619</v>
      </c>
    </row>
    <row r="451" spans="2:63" s="12" customFormat="1" ht="22.9" customHeight="1">
      <c r="B451" s="171"/>
      <c r="C451" s="172"/>
      <c r="D451" s="173" t="s">
        <v>75</v>
      </c>
      <c r="E451" s="185" t="s">
        <v>620</v>
      </c>
      <c r="F451" s="185" t="s">
        <v>621</v>
      </c>
      <c r="G451" s="172"/>
      <c r="H451" s="172"/>
      <c r="I451" s="175"/>
      <c r="J451" s="186">
        <f>BK451</f>
        <v>0</v>
      </c>
      <c r="K451" s="172"/>
      <c r="L451" s="177"/>
      <c r="M451" s="178"/>
      <c r="N451" s="179"/>
      <c r="O451" s="179"/>
      <c r="P451" s="180">
        <f>SUM(P452:P469)</f>
        <v>0</v>
      </c>
      <c r="Q451" s="179"/>
      <c r="R451" s="180">
        <f>SUM(R452:R469)</f>
        <v>0</v>
      </c>
      <c r="S451" s="179"/>
      <c r="T451" s="181">
        <f>SUM(T452:T469)</f>
        <v>0</v>
      </c>
      <c r="AR451" s="182" t="s">
        <v>159</v>
      </c>
      <c r="AT451" s="183" t="s">
        <v>75</v>
      </c>
      <c r="AU451" s="183" t="s">
        <v>84</v>
      </c>
      <c r="AY451" s="182" t="s">
        <v>151</v>
      </c>
      <c r="BK451" s="184">
        <f>SUM(BK452:BK469)</f>
        <v>0</v>
      </c>
    </row>
    <row r="452" spans="1:65" s="2" customFormat="1" ht="16.5" customHeight="1">
      <c r="A452" s="35"/>
      <c r="B452" s="36"/>
      <c r="C452" s="187" t="s">
        <v>622</v>
      </c>
      <c r="D452" s="187" t="s">
        <v>153</v>
      </c>
      <c r="E452" s="188" t="s">
        <v>623</v>
      </c>
      <c r="F452" s="189" t="s">
        <v>624</v>
      </c>
      <c r="G452" s="190" t="s">
        <v>165</v>
      </c>
      <c r="H452" s="191">
        <v>15</v>
      </c>
      <c r="I452" s="192"/>
      <c r="J452" s="193">
        <f>ROUND(I452*H452,2)</f>
        <v>0</v>
      </c>
      <c r="K452" s="189" t="s">
        <v>157</v>
      </c>
      <c r="L452" s="40"/>
      <c r="M452" s="194" t="s">
        <v>1</v>
      </c>
      <c r="N452" s="195" t="s">
        <v>42</v>
      </c>
      <c r="O452" s="72"/>
      <c r="P452" s="196">
        <f>O452*H452</f>
        <v>0</v>
      </c>
      <c r="Q452" s="196">
        <v>0</v>
      </c>
      <c r="R452" s="196">
        <f>Q452*H452</f>
        <v>0</v>
      </c>
      <c r="S452" s="196">
        <v>0</v>
      </c>
      <c r="T452" s="197">
        <f>S452*H452</f>
        <v>0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R452" s="198" t="s">
        <v>194</v>
      </c>
      <c r="AT452" s="198" t="s">
        <v>153</v>
      </c>
      <c r="AU452" s="198" t="s">
        <v>159</v>
      </c>
      <c r="AY452" s="18" t="s">
        <v>151</v>
      </c>
      <c r="BE452" s="199">
        <f>IF(N452="základní",J452,0)</f>
        <v>0</v>
      </c>
      <c r="BF452" s="199">
        <f>IF(N452="snížená",J452,0)</f>
        <v>0</v>
      </c>
      <c r="BG452" s="199">
        <f>IF(N452="zákl. přenesená",J452,0)</f>
        <v>0</v>
      </c>
      <c r="BH452" s="199">
        <f>IF(N452="sníž. přenesená",J452,0)</f>
        <v>0</v>
      </c>
      <c r="BI452" s="199">
        <f>IF(N452="nulová",J452,0)</f>
        <v>0</v>
      </c>
      <c r="BJ452" s="18" t="s">
        <v>159</v>
      </c>
      <c r="BK452" s="199">
        <f>ROUND(I452*H452,2)</f>
        <v>0</v>
      </c>
      <c r="BL452" s="18" t="s">
        <v>194</v>
      </c>
      <c r="BM452" s="198" t="s">
        <v>625</v>
      </c>
    </row>
    <row r="453" spans="2:51" s="13" customFormat="1" ht="11.25">
      <c r="B453" s="200"/>
      <c r="C453" s="201"/>
      <c r="D453" s="202" t="s">
        <v>160</v>
      </c>
      <c r="E453" s="203" t="s">
        <v>1</v>
      </c>
      <c r="F453" s="204" t="s">
        <v>626</v>
      </c>
      <c r="G453" s="201"/>
      <c r="H453" s="205">
        <v>12</v>
      </c>
      <c r="I453" s="206"/>
      <c r="J453" s="201"/>
      <c r="K453" s="201"/>
      <c r="L453" s="207"/>
      <c r="M453" s="208"/>
      <c r="N453" s="209"/>
      <c r="O453" s="209"/>
      <c r="P453" s="209"/>
      <c r="Q453" s="209"/>
      <c r="R453" s="209"/>
      <c r="S453" s="209"/>
      <c r="T453" s="210"/>
      <c r="AT453" s="211" t="s">
        <v>160</v>
      </c>
      <c r="AU453" s="211" t="s">
        <v>159</v>
      </c>
      <c r="AV453" s="13" t="s">
        <v>159</v>
      </c>
      <c r="AW453" s="13" t="s">
        <v>34</v>
      </c>
      <c r="AX453" s="13" t="s">
        <v>76</v>
      </c>
      <c r="AY453" s="211" t="s">
        <v>151</v>
      </c>
    </row>
    <row r="454" spans="2:51" s="13" customFormat="1" ht="11.25">
      <c r="B454" s="200"/>
      <c r="C454" s="201"/>
      <c r="D454" s="202" t="s">
        <v>160</v>
      </c>
      <c r="E454" s="203" t="s">
        <v>1</v>
      </c>
      <c r="F454" s="204" t="s">
        <v>627</v>
      </c>
      <c r="G454" s="201"/>
      <c r="H454" s="205">
        <v>3</v>
      </c>
      <c r="I454" s="206"/>
      <c r="J454" s="201"/>
      <c r="K454" s="201"/>
      <c r="L454" s="207"/>
      <c r="M454" s="208"/>
      <c r="N454" s="209"/>
      <c r="O454" s="209"/>
      <c r="P454" s="209"/>
      <c r="Q454" s="209"/>
      <c r="R454" s="209"/>
      <c r="S454" s="209"/>
      <c r="T454" s="210"/>
      <c r="AT454" s="211" t="s">
        <v>160</v>
      </c>
      <c r="AU454" s="211" t="s">
        <v>159</v>
      </c>
      <c r="AV454" s="13" t="s">
        <v>159</v>
      </c>
      <c r="AW454" s="13" t="s">
        <v>34</v>
      </c>
      <c r="AX454" s="13" t="s">
        <v>76</v>
      </c>
      <c r="AY454" s="211" t="s">
        <v>151</v>
      </c>
    </row>
    <row r="455" spans="2:51" s="14" customFormat="1" ht="11.25">
      <c r="B455" s="212"/>
      <c r="C455" s="213"/>
      <c r="D455" s="202" t="s">
        <v>160</v>
      </c>
      <c r="E455" s="214" t="s">
        <v>1</v>
      </c>
      <c r="F455" s="215" t="s">
        <v>162</v>
      </c>
      <c r="G455" s="213"/>
      <c r="H455" s="216">
        <v>15</v>
      </c>
      <c r="I455" s="217"/>
      <c r="J455" s="213"/>
      <c r="K455" s="213"/>
      <c r="L455" s="218"/>
      <c r="M455" s="219"/>
      <c r="N455" s="220"/>
      <c r="O455" s="220"/>
      <c r="P455" s="220"/>
      <c r="Q455" s="220"/>
      <c r="R455" s="220"/>
      <c r="S455" s="220"/>
      <c r="T455" s="221"/>
      <c r="AT455" s="222" t="s">
        <v>160</v>
      </c>
      <c r="AU455" s="222" t="s">
        <v>159</v>
      </c>
      <c r="AV455" s="14" t="s">
        <v>158</v>
      </c>
      <c r="AW455" s="14" t="s">
        <v>34</v>
      </c>
      <c r="AX455" s="14" t="s">
        <v>84</v>
      </c>
      <c r="AY455" s="222" t="s">
        <v>151</v>
      </c>
    </row>
    <row r="456" spans="1:65" s="2" customFormat="1" ht="21.75" customHeight="1">
      <c r="A456" s="35"/>
      <c r="B456" s="36"/>
      <c r="C456" s="187" t="s">
        <v>398</v>
      </c>
      <c r="D456" s="187" t="s">
        <v>153</v>
      </c>
      <c r="E456" s="188" t="s">
        <v>628</v>
      </c>
      <c r="F456" s="189" t="s">
        <v>629</v>
      </c>
      <c r="G456" s="190" t="s">
        <v>165</v>
      </c>
      <c r="H456" s="191">
        <v>3</v>
      </c>
      <c r="I456" s="192"/>
      <c r="J456" s="193">
        <f>ROUND(I456*H456,2)</f>
        <v>0</v>
      </c>
      <c r="K456" s="189" t="s">
        <v>157</v>
      </c>
      <c r="L456" s="40"/>
      <c r="M456" s="194" t="s">
        <v>1</v>
      </c>
      <c r="N456" s="195" t="s">
        <v>42</v>
      </c>
      <c r="O456" s="72"/>
      <c r="P456" s="196">
        <f>O456*H456</f>
        <v>0</v>
      </c>
      <c r="Q456" s="196">
        <v>0</v>
      </c>
      <c r="R456" s="196">
        <f>Q456*H456</f>
        <v>0</v>
      </c>
      <c r="S456" s="196">
        <v>0</v>
      </c>
      <c r="T456" s="197">
        <f>S456*H456</f>
        <v>0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R456" s="198" t="s">
        <v>194</v>
      </c>
      <c r="AT456" s="198" t="s">
        <v>153</v>
      </c>
      <c r="AU456" s="198" t="s">
        <v>159</v>
      </c>
      <c r="AY456" s="18" t="s">
        <v>151</v>
      </c>
      <c r="BE456" s="199">
        <f>IF(N456="základní",J456,0)</f>
        <v>0</v>
      </c>
      <c r="BF456" s="199">
        <f>IF(N456="snížená",J456,0)</f>
        <v>0</v>
      </c>
      <c r="BG456" s="199">
        <f>IF(N456="zákl. přenesená",J456,0)</f>
        <v>0</v>
      </c>
      <c r="BH456" s="199">
        <f>IF(N456="sníž. přenesená",J456,0)</f>
        <v>0</v>
      </c>
      <c r="BI456" s="199">
        <f>IF(N456="nulová",J456,0)</f>
        <v>0</v>
      </c>
      <c r="BJ456" s="18" t="s">
        <v>159</v>
      </c>
      <c r="BK456" s="199">
        <f>ROUND(I456*H456,2)</f>
        <v>0</v>
      </c>
      <c r="BL456" s="18" t="s">
        <v>194</v>
      </c>
      <c r="BM456" s="198" t="s">
        <v>630</v>
      </c>
    </row>
    <row r="457" spans="2:51" s="13" customFormat="1" ht="11.25">
      <c r="B457" s="200"/>
      <c r="C457" s="201"/>
      <c r="D457" s="202" t="s">
        <v>160</v>
      </c>
      <c r="E457" s="203" t="s">
        <v>1</v>
      </c>
      <c r="F457" s="204" t="s">
        <v>627</v>
      </c>
      <c r="G457" s="201"/>
      <c r="H457" s="205">
        <v>3</v>
      </c>
      <c r="I457" s="206"/>
      <c r="J457" s="201"/>
      <c r="K457" s="201"/>
      <c r="L457" s="207"/>
      <c r="M457" s="208"/>
      <c r="N457" s="209"/>
      <c r="O457" s="209"/>
      <c r="P457" s="209"/>
      <c r="Q457" s="209"/>
      <c r="R457" s="209"/>
      <c r="S457" s="209"/>
      <c r="T457" s="210"/>
      <c r="AT457" s="211" t="s">
        <v>160</v>
      </c>
      <c r="AU457" s="211" t="s">
        <v>159</v>
      </c>
      <c r="AV457" s="13" t="s">
        <v>159</v>
      </c>
      <c r="AW457" s="13" t="s">
        <v>34</v>
      </c>
      <c r="AX457" s="13" t="s">
        <v>76</v>
      </c>
      <c r="AY457" s="211" t="s">
        <v>151</v>
      </c>
    </row>
    <row r="458" spans="2:51" s="14" customFormat="1" ht="11.25">
      <c r="B458" s="212"/>
      <c r="C458" s="213"/>
      <c r="D458" s="202" t="s">
        <v>160</v>
      </c>
      <c r="E458" s="214" t="s">
        <v>1</v>
      </c>
      <c r="F458" s="215" t="s">
        <v>162</v>
      </c>
      <c r="G458" s="213"/>
      <c r="H458" s="216">
        <v>3</v>
      </c>
      <c r="I458" s="217"/>
      <c r="J458" s="213"/>
      <c r="K458" s="213"/>
      <c r="L458" s="218"/>
      <c r="M458" s="219"/>
      <c r="N458" s="220"/>
      <c r="O458" s="220"/>
      <c r="P458" s="220"/>
      <c r="Q458" s="220"/>
      <c r="R458" s="220"/>
      <c r="S458" s="220"/>
      <c r="T458" s="221"/>
      <c r="AT458" s="222" t="s">
        <v>160</v>
      </c>
      <c r="AU458" s="222" t="s">
        <v>159</v>
      </c>
      <c r="AV458" s="14" t="s">
        <v>158</v>
      </c>
      <c r="AW458" s="14" t="s">
        <v>34</v>
      </c>
      <c r="AX458" s="14" t="s">
        <v>84</v>
      </c>
      <c r="AY458" s="222" t="s">
        <v>151</v>
      </c>
    </row>
    <row r="459" spans="1:65" s="2" customFormat="1" ht="16.5" customHeight="1">
      <c r="A459" s="35"/>
      <c r="B459" s="36"/>
      <c r="C459" s="248" t="s">
        <v>631</v>
      </c>
      <c r="D459" s="248" t="s">
        <v>450</v>
      </c>
      <c r="E459" s="249" t="s">
        <v>632</v>
      </c>
      <c r="F459" s="250" t="s">
        <v>633</v>
      </c>
      <c r="G459" s="251" t="s">
        <v>165</v>
      </c>
      <c r="H459" s="252">
        <v>3</v>
      </c>
      <c r="I459" s="253"/>
      <c r="J459" s="254">
        <f>ROUND(I459*H459,2)</f>
        <v>0</v>
      </c>
      <c r="K459" s="250" t="s">
        <v>157</v>
      </c>
      <c r="L459" s="255"/>
      <c r="M459" s="256" t="s">
        <v>1</v>
      </c>
      <c r="N459" s="257" t="s">
        <v>42</v>
      </c>
      <c r="O459" s="72"/>
      <c r="P459" s="196">
        <f>O459*H459</f>
        <v>0</v>
      </c>
      <c r="Q459" s="196">
        <v>0</v>
      </c>
      <c r="R459" s="196">
        <f>Q459*H459</f>
        <v>0</v>
      </c>
      <c r="S459" s="196">
        <v>0</v>
      </c>
      <c r="T459" s="197">
        <f>S459*H459</f>
        <v>0</v>
      </c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R459" s="198" t="s">
        <v>235</v>
      </c>
      <c r="AT459" s="198" t="s">
        <v>450</v>
      </c>
      <c r="AU459" s="198" t="s">
        <v>159</v>
      </c>
      <c r="AY459" s="18" t="s">
        <v>151</v>
      </c>
      <c r="BE459" s="199">
        <f>IF(N459="základní",J459,0)</f>
        <v>0</v>
      </c>
      <c r="BF459" s="199">
        <f>IF(N459="snížená",J459,0)</f>
        <v>0</v>
      </c>
      <c r="BG459" s="199">
        <f>IF(N459="zákl. přenesená",J459,0)</f>
        <v>0</v>
      </c>
      <c r="BH459" s="199">
        <f>IF(N459="sníž. přenesená",J459,0)</f>
        <v>0</v>
      </c>
      <c r="BI459" s="199">
        <f>IF(N459="nulová",J459,0)</f>
        <v>0</v>
      </c>
      <c r="BJ459" s="18" t="s">
        <v>159</v>
      </c>
      <c r="BK459" s="199">
        <f>ROUND(I459*H459,2)</f>
        <v>0</v>
      </c>
      <c r="BL459" s="18" t="s">
        <v>194</v>
      </c>
      <c r="BM459" s="198" t="s">
        <v>634</v>
      </c>
    </row>
    <row r="460" spans="1:65" s="2" customFormat="1" ht="16.5" customHeight="1">
      <c r="A460" s="35"/>
      <c r="B460" s="36"/>
      <c r="C460" s="187" t="s">
        <v>401</v>
      </c>
      <c r="D460" s="187" t="s">
        <v>153</v>
      </c>
      <c r="E460" s="188" t="s">
        <v>635</v>
      </c>
      <c r="F460" s="189" t="s">
        <v>636</v>
      </c>
      <c r="G460" s="190" t="s">
        <v>274</v>
      </c>
      <c r="H460" s="191">
        <v>6</v>
      </c>
      <c r="I460" s="192"/>
      <c r="J460" s="193">
        <f>ROUND(I460*H460,2)</f>
        <v>0</v>
      </c>
      <c r="K460" s="189" t="s">
        <v>157</v>
      </c>
      <c r="L460" s="40"/>
      <c r="M460" s="194" t="s">
        <v>1</v>
      </c>
      <c r="N460" s="195" t="s">
        <v>42</v>
      </c>
      <c r="O460" s="72"/>
      <c r="P460" s="196">
        <f>O460*H460</f>
        <v>0</v>
      </c>
      <c r="Q460" s="196">
        <v>0</v>
      </c>
      <c r="R460" s="196">
        <f>Q460*H460</f>
        <v>0</v>
      </c>
      <c r="S460" s="196">
        <v>0</v>
      </c>
      <c r="T460" s="197">
        <f>S460*H460</f>
        <v>0</v>
      </c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R460" s="198" t="s">
        <v>194</v>
      </c>
      <c r="AT460" s="198" t="s">
        <v>153</v>
      </c>
      <c r="AU460" s="198" t="s">
        <v>159</v>
      </c>
      <c r="AY460" s="18" t="s">
        <v>151</v>
      </c>
      <c r="BE460" s="199">
        <f>IF(N460="základní",J460,0)</f>
        <v>0</v>
      </c>
      <c r="BF460" s="199">
        <f>IF(N460="snížená",J460,0)</f>
        <v>0</v>
      </c>
      <c r="BG460" s="199">
        <f>IF(N460="zákl. přenesená",J460,0)</f>
        <v>0</v>
      </c>
      <c r="BH460" s="199">
        <f>IF(N460="sníž. přenesená",J460,0)</f>
        <v>0</v>
      </c>
      <c r="BI460" s="199">
        <f>IF(N460="nulová",J460,0)</f>
        <v>0</v>
      </c>
      <c r="BJ460" s="18" t="s">
        <v>159</v>
      </c>
      <c r="BK460" s="199">
        <f>ROUND(I460*H460,2)</f>
        <v>0</v>
      </c>
      <c r="BL460" s="18" t="s">
        <v>194</v>
      </c>
      <c r="BM460" s="198" t="s">
        <v>637</v>
      </c>
    </row>
    <row r="461" spans="2:51" s="13" customFormat="1" ht="11.25">
      <c r="B461" s="200"/>
      <c r="C461" s="201"/>
      <c r="D461" s="202" t="s">
        <v>160</v>
      </c>
      <c r="E461" s="203" t="s">
        <v>1</v>
      </c>
      <c r="F461" s="204" t="s">
        <v>638</v>
      </c>
      <c r="G461" s="201"/>
      <c r="H461" s="205">
        <v>6</v>
      </c>
      <c r="I461" s="206"/>
      <c r="J461" s="201"/>
      <c r="K461" s="201"/>
      <c r="L461" s="207"/>
      <c r="M461" s="208"/>
      <c r="N461" s="209"/>
      <c r="O461" s="209"/>
      <c r="P461" s="209"/>
      <c r="Q461" s="209"/>
      <c r="R461" s="209"/>
      <c r="S461" s="209"/>
      <c r="T461" s="210"/>
      <c r="AT461" s="211" t="s">
        <v>160</v>
      </c>
      <c r="AU461" s="211" t="s">
        <v>159</v>
      </c>
      <c r="AV461" s="13" t="s">
        <v>159</v>
      </c>
      <c r="AW461" s="13" t="s">
        <v>34</v>
      </c>
      <c r="AX461" s="13" t="s">
        <v>76</v>
      </c>
      <c r="AY461" s="211" t="s">
        <v>151</v>
      </c>
    </row>
    <row r="462" spans="2:51" s="14" customFormat="1" ht="11.25">
      <c r="B462" s="212"/>
      <c r="C462" s="213"/>
      <c r="D462" s="202" t="s">
        <v>160</v>
      </c>
      <c r="E462" s="214" t="s">
        <v>1</v>
      </c>
      <c r="F462" s="215" t="s">
        <v>162</v>
      </c>
      <c r="G462" s="213"/>
      <c r="H462" s="216">
        <v>6</v>
      </c>
      <c r="I462" s="217"/>
      <c r="J462" s="213"/>
      <c r="K462" s="213"/>
      <c r="L462" s="218"/>
      <c r="M462" s="219"/>
      <c r="N462" s="220"/>
      <c r="O462" s="220"/>
      <c r="P462" s="220"/>
      <c r="Q462" s="220"/>
      <c r="R462" s="220"/>
      <c r="S462" s="220"/>
      <c r="T462" s="221"/>
      <c r="AT462" s="222" t="s">
        <v>160</v>
      </c>
      <c r="AU462" s="222" t="s">
        <v>159</v>
      </c>
      <c r="AV462" s="14" t="s">
        <v>158</v>
      </c>
      <c r="AW462" s="14" t="s">
        <v>34</v>
      </c>
      <c r="AX462" s="14" t="s">
        <v>84</v>
      </c>
      <c r="AY462" s="222" t="s">
        <v>151</v>
      </c>
    </row>
    <row r="463" spans="1:65" s="2" customFormat="1" ht="16.5" customHeight="1">
      <c r="A463" s="35"/>
      <c r="B463" s="36"/>
      <c r="C463" s="248" t="s">
        <v>639</v>
      </c>
      <c r="D463" s="248" t="s">
        <v>450</v>
      </c>
      <c r="E463" s="249" t="s">
        <v>640</v>
      </c>
      <c r="F463" s="250" t="s">
        <v>641</v>
      </c>
      <c r="G463" s="251" t="s">
        <v>156</v>
      </c>
      <c r="H463" s="252">
        <v>0.009</v>
      </c>
      <c r="I463" s="253"/>
      <c r="J463" s="254">
        <f>ROUND(I463*H463,2)</f>
        <v>0</v>
      </c>
      <c r="K463" s="250" t="s">
        <v>157</v>
      </c>
      <c r="L463" s="255"/>
      <c r="M463" s="256" t="s">
        <v>1</v>
      </c>
      <c r="N463" s="257" t="s">
        <v>42</v>
      </c>
      <c r="O463" s="72"/>
      <c r="P463" s="196">
        <f>O463*H463</f>
        <v>0</v>
      </c>
      <c r="Q463" s="196">
        <v>0</v>
      </c>
      <c r="R463" s="196">
        <f>Q463*H463</f>
        <v>0</v>
      </c>
      <c r="S463" s="196">
        <v>0</v>
      </c>
      <c r="T463" s="197">
        <f>S463*H463</f>
        <v>0</v>
      </c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R463" s="198" t="s">
        <v>235</v>
      </c>
      <c r="AT463" s="198" t="s">
        <v>450</v>
      </c>
      <c r="AU463" s="198" t="s">
        <v>159</v>
      </c>
      <c r="AY463" s="18" t="s">
        <v>151</v>
      </c>
      <c r="BE463" s="199">
        <f>IF(N463="základní",J463,0)</f>
        <v>0</v>
      </c>
      <c r="BF463" s="199">
        <f>IF(N463="snížená",J463,0)</f>
        <v>0</v>
      </c>
      <c r="BG463" s="199">
        <f>IF(N463="zákl. přenesená",J463,0)</f>
        <v>0</v>
      </c>
      <c r="BH463" s="199">
        <f>IF(N463="sníž. přenesená",J463,0)</f>
        <v>0</v>
      </c>
      <c r="BI463" s="199">
        <f>IF(N463="nulová",J463,0)</f>
        <v>0</v>
      </c>
      <c r="BJ463" s="18" t="s">
        <v>159</v>
      </c>
      <c r="BK463" s="199">
        <f>ROUND(I463*H463,2)</f>
        <v>0</v>
      </c>
      <c r="BL463" s="18" t="s">
        <v>194</v>
      </c>
      <c r="BM463" s="198" t="s">
        <v>642</v>
      </c>
    </row>
    <row r="464" spans="2:51" s="13" customFormat="1" ht="11.25">
      <c r="B464" s="200"/>
      <c r="C464" s="201"/>
      <c r="D464" s="202" t="s">
        <v>160</v>
      </c>
      <c r="E464" s="203" t="s">
        <v>1</v>
      </c>
      <c r="F464" s="204" t="s">
        <v>643</v>
      </c>
      <c r="G464" s="201"/>
      <c r="H464" s="205">
        <v>0.009</v>
      </c>
      <c r="I464" s="206"/>
      <c r="J464" s="201"/>
      <c r="K464" s="201"/>
      <c r="L464" s="207"/>
      <c r="M464" s="208"/>
      <c r="N464" s="209"/>
      <c r="O464" s="209"/>
      <c r="P464" s="209"/>
      <c r="Q464" s="209"/>
      <c r="R464" s="209"/>
      <c r="S464" s="209"/>
      <c r="T464" s="210"/>
      <c r="AT464" s="211" t="s">
        <v>160</v>
      </c>
      <c r="AU464" s="211" t="s">
        <v>159</v>
      </c>
      <c r="AV464" s="13" t="s">
        <v>159</v>
      </c>
      <c r="AW464" s="13" t="s">
        <v>34</v>
      </c>
      <c r="AX464" s="13" t="s">
        <v>76</v>
      </c>
      <c r="AY464" s="211" t="s">
        <v>151</v>
      </c>
    </row>
    <row r="465" spans="2:51" s="14" customFormat="1" ht="11.25">
      <c r="B465" s="212"/>
      <c r="C465" s="213"/>
      <c r="D465" s="202" t="s">
        <v>160</v>
      </c>
      <c r="E465" s="214" t="s">
        <v>1</v>
      </c>
      <c r="F465" s="215" t="s">
        <v>162</v>
      </c>
      <c r="G465" s="213"/>
      <c r="H465" s="216">
        <v>0.009</v>
      </c>
      <c r="I465" s="217"/>
      <c r="J465" s="213"/>
      <c r="K465" s="213"/>
      <c r="L465" s="218"/>
      <c r="M465" s="219"/>
      <c r="N465" s="220"/>
      <c r="O465" s="220"/>
      <c r="P465" s="220"/>
      <c r="Q465" s="220"/>
      <c r="R465" s="220"/>
      <c r="S465" s="220"/>
      <c r="T465" s="221"/>
      <c r="AT465" s="222" t="s">
        <v>160</v>
      </c>
      <c r="AU465" s="222" t="s">
        <v>159</v>
      </c>
      <c r="AV465" s="14" t="s">
        <v>158</v>
      </c>
      <c r="AW465" s="14" t="s">
        <v>34</v>
      </c>
      <c r="AX465" s="14" t="s">
        <v>84</v>
      </c>
      <c r="AY465" s="222" t="s">
        <v>151</v>
      </c>
    </row>
    <row r="466" spans="1:65" s="2" customFormat="1" ht="16.5" customHeight="1">
      <c r="A466" s="35"/>
      <c r="B466" s="36"/>
      <c r="C466" s="187" t="s">
        <v>412</v>
      </c>
      <c r="D466" s="187" t="s">
        <v>153</v>
      </c>
      <c r="E466" s="188" t="s">
        <v>644</v>
      </c>
      <c r="F466" s="189" t="s">
        <v>645</v>
      </c>
      <c r="G466" s="190" t="s">
        <v>165</v>
      </c>
      <c r="H466" s="191">
        <v>1</v>
      </c>
      <c r="I466" s="192"/>
      <c r="J466" s="193">
        <f>ROUND(I466*H466,2)</f>
        <v>0</v>
      </c>
      <c r="K466" s="189" t="s">
        <v>157</v>
      </c>
      <c r="L466" s="40"/>
      <c r="M466" s="194" t="s">
        <v>1</v>
      </c>
      <c r="N466" s="195" t="s">
        <v>42</v>
      </c>
      <c r="O466" s="72"/>
      <c r="P466" s="196">
        <f>O466*H466</f>
        <v>0</v>
      </c>
      <c r="Q466" s="196">
        <v>0</v>
      </c>
      <c r="R466" s="196">
        <f>Q466*H466</f>
        <v>0</v>
      </c>
      <c r="S466" s="196">
        <v>0</v>
      </c>
      <c r="T466" s="197">
        <f>S466*H466</f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198" t="s">
        <v>194</v>
      </c>
      <c r="AT466" s="198" t="s">
        <v>153</v>
      </c>
      <c r="AU466" s="198" t="s">
        <v>159</v>
      </c>
      <c r="AY466" s="18" t="s">
        <v>151</v>
      </c>
      <c r="BE466" s="199">
        <f>IF(N466="základní",J466,0)</f>
        <v>0</v>
      </c>
      <c r="BF466" s="199">
        <f>IF(N466="snížená",J466,0)</f>
        <v>0</v>
      </c>
      <c r="BG466" s="199">
        <f>IF(N466="zákl. přenesená",J466,0)</f>
        <v>0</v>
      </c>
      <c r="BH466" s="199">
        <f>IF(N466="sníž. přenesená",J466,0)</f>
        <v>0</v>
      </c>
      <c r="BI466" s="199">
        <f>IF(N466="nulová",J466,0)</f>
        <v>0</v>
      </c>
      <c r="BJ466" s="18" t="s">
        <v>159</v>
      </c>
      <c r="BK466" s="199">
        <f>ROUND(I466*H466,2)</f>
        <v>0</v>
      </c>
      <c r="BL466" s="18" t="s">
        <v>194</v>
      </c>
      <c r="BM466" s="198" t="s">
        <v>646</v>
      </c>
    </row>
    <row r="467" spans="2:51" s="13" customFormat="1" ht="11.25">
      <c r="B467" s="200"/>
      <c r="C467" s="201"/>
      <c r="D467" s="202" t="s">
        <v>160</v>
      </c>
      <c r="E467" s="203" t="s">
        <v>1</v>
      </c>
      <c r="F467" s="204" t="s">
        <v>647</v>
      </c>
      <c r="G467" s="201"/>
      <c r="H467" s="205">
        <v>1</v>
      </c>
      <c r="I467" s="206"/>
      <c r="J467" s="201"/>
      <c r="K467" s="201"/>
      <c r="L467" s="207"/>
      <c r="M467" s="208"/>
      <c r="N467" s="209"/>
      <c r="O467" s="209"/>
      <c r="P467" s="209"/>
      <c r="Q467" s="209"/>
      <c r="R467" s="209"/>
      <c r="S467" s="209"/>
      <c r="T467" s="210"/>
      <c r="AT467" s="211" t="s">
        <v>160</v>
      </c>
      <c r="AU467" s="211" t="s">
        <v>159</v>
      </c>
      <c r="AV467" s="13" t="s">
        <v>159</v>
      </c>
      <c r="AW467" s="13" t="s">
        <v>34</v>
      </c>
      <c r="AX467" s="13" t="s">
        <v>76</v>
      </c>
      <c r="AY467" s="211" t="s">
        <v>151</v>
      </c>
    </row>
    <row r="468" spans="2:51" s="14" customFormat="1" ht="11.25">
      <c r="B468" s="212"/>
      <c r="C468" s="213"/>
      <c r="D468" s="202" t="s">
        <v>160</v>
      </c>
      <c r="E468" s="214" t="s">
        <v>1</v>
      </c>
      <c r="F468" s="215" t="s">
        <v>162</v>
      </c>
      <c r="G468" s="213"/>
      <c r="H468" s="216">
        <v>1</v>
      </c>
      <c r="I468" s="217"/>
      <c r="J468" s="213"/>
      <c r="K468" s="213"/>
      <c r="L468" s="218"/>
      <c r="M468" s="219"/>
      <c r="N468" s="220"/>
      <c r="O468" s="220"/>
      <c r="P468" s="220"/>
      <c r="Q468" s="220"/>
      <c r="R468" s="220"/>
      <c r="S468" s="220"/>
      <c r="T468" s="221"/>
      <c r="AT468" s="222" t="s">
        <v>160</v>
      </c>
      <c r="AU468" s="222" t="s">
        <v>159</v>
      </c>
      <c r="AV468" s="14" t="s">
        <v>158</v>
      </c>
      <c r="AW468" s="14" t="s">
        <v>34</v>
      </c>
      <c r="AX468" s="14" t="s">
        <v>84</v>
      </c>
      <c r="AY468" s="222" t="s">
        <v>151</v>
      </c>
    </row>
    <row r="469" spans="1:65" s="2" customFormat="1" ht="24.2" customHeight="1">
      <c r="A469" s="35"/>
      <c r="B469" s="36"/>
      <c r="C469" s="187" t="s">
        <v>648</v>
      </c>
      <c r="D469" s="187" t="s">
        <v>153</v>
      </c>
      <c r="E469" s="188" t="s">
        <v>649</v>
      </c>
      <c r="F469" s="189" t="s">
        <v>650</v>
      </c>
      <c r="G469" s="190" t="s">
        <v>479</v>
      </c>
      <c r="H469" s="258"/>
      <c r="I469" s="192"/>
      <c r="J469" s="193">
        <f>ROUND(I469*H469,2)</f>
        <v>0</v>
      </c>
      <c r="K469" s="189" t="s">
        <v>157</v>
      </c>
      <c r="L469" s="40"/>
      <c r="M469" s="194" t="s">
        <v>1</v>
      </c>
      <c r="N469" s="195" t="s">
        <v>42</v>
      </c>
      <c r="O469" s="72"/>
      <c r="P469" s="196">
        <f>O469*H469</f>
        <v>0</v>
      </c>
      <c r="Q469" s="196">
        <v>0</v>
      </c>
      <c r="R469" s="196">
        <f>Q469*H469</f>
        <v>0</v>
      </c>
      <c r="S469" s="196">
        <v>0</v>
      </c>
      <c r="T469" s="197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198" t="s">
        <v>194</v>
      </c>
      <c r="AT469" s="198" t="s">
        <v>153</v>
      </c>
      <c r="AU469" s="198" t="s">
        <v>159</v>
      </c>
      <c r="AY469" s="18" t="s">
        <v>151</v>
      </c>
      <c r="BE469" s="199">
        <f>IF(N469="základní",J469,0)</f>
        <v>0</v>
      </c>
      <c r="BF469" s="199">
        <f>IF(N469="snížená",J469,0)</f>
        <v>0</v>
      </c>
      <c r="BG469" s="199">
        <f>IF(N469="zákl. přenesená",J469,0)</f>
        <v>0</v>
      </c>
      <c r="BH469" s="199">
        <f>IF(N469="sníž. přenesená",J469,0)</f>
        <v>0</v>
      </c>
      <c r="BI469" s="199">
        <f>IF(N469="nulová",J469,0)</f>
        <v>0</v>
      </c>
      <c r="BJ469" s="18" t="s">
        <v>159</v>
      </c>
      <c r="BK469" s="199">
        <f>ROUND(I469*H469,2)</f>
        <v>0</v>
      </c>
      <c r="BL469" s="18" t="s">
        <v>194</v>
      </c>
      <c r="BM469" s="198" t="s">
        <v>651</v>
      </c>
    </row>
    <row r="470" spans="2:63" s="12" customFormat="1" ht="22.9" customHeight="1">
      <c r="B470" s="171"/>
      <c r="C470" s="172"/>
      <c r="D470" s="173" t="s">
        <v>75</v>
      </c>
      <c r="E470" s="185" t="s">
        <v>652</v>
      </c>
      <c r="F470" s="185" t="s">
        <v>653</v>
      </c>
      <c r="G470" s="172"/>
      <c r="H470" s="172"/>
      <c r="I470" s="175"/>
      <c r="J470" s="186">
        <f>BK470</f>
        <v>0</v>
      </c>
      <c r="K470" s="172"/>
      <c r="L470" s="177"/>
      <c r="M470" s="178"/>
      <c r="N470" s="179"/>
      <c r="O470" s="179"/>
      <c r="P470" s="180">
        <f>SUM(P471:P472)</f>
        <v>0</v>
      </c>
      <c r="Q470" s="179"/>
      <c r="R470" s="180">
        <f>SUM(R471:R472)</f>
        <v>0</v>
      </c>
      <c r="S470" s="179"/>
      <c r="T470" s="181">
        <f>SUM(T471:T472)</f>
        <v>0</v>
      </c>
      <c r="AR470" s="182" t="s">
        <v>159</v>
      </c>
      <c r="AT470" s="183" t="s">
        <v>75</v>
      </c>
      <c r="AU470" s="183" t="s">
        <v>84</v>
      </c>
      <c r="AY470" s="182" t="s">
        <v>151</v>
      </c>
      <c r="BK470" s="184">
        <f>SUM(BK471:BK472)</f>
        <v>0</v>
      </c>
    </row>
    <row r="471" spans="1:65" s="2" customFormat="1" ht="16.5" customHeight="1">
      <c r="A471" s="35"/>
      <c r="B471" s="36"/>
      <c r="C471" s="187" t="s">
        <v>415</v>
      </c>
      <c r="D471" s="187" t="s">
        <v>153</v>
      </c>
      <c r="E471" s="188" t="s">
        <v>654</v>
      </c>
      <c r="F471" s="189" t="s">
        <v>655</v>
      </c>
      <c r="G471" s="190" t="s">
        <v>174</v>
      </c>
      <c r="H471" s="191">
        <v>1</v>
      </c>
      <c r="I471" s="192"/>
      <c r="J471" s="193">
        <f>ROUND(I471*H471,2)</f>
        <v>0</v>
      </c>
      <c r="K471" s="189" t="s">
        <v>157</v>
      </c>
      <c r="L471" s="40"/>
      <c r="M471" s="194" t="s">
        <v>1</v>
      </c>
      <c r="N471" s="195" t="s">
        <v>42</v>
      </c>
      <c r="O471" s="72"/>
      <c r="P471" s="196">
        <f>O471*H471</f>
        <v>0</v>
      </c>
      <c r="Q471" s="196">
        <v>0</v>
      </c>
      <c r="R471" s="196">
        <f>Q471*H471</f>
        <v>0</v>
      </c>
      <c r="S471" s="196">
        <v>0</v>
      </c>
      <c r="T471" s="197">
        <f>S471*H471</f>
        <v>0</v>
      </c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R471" s="198" t="s">
        <v>194</v>
      </c>
      <c r="AT471" s="198" t="s">
        <v>153</v>
      </c>
      <c r="AU471" s="198" t="s">
        <v>159</v>
      </c>
      <c r="AY471" s="18" t="s">
        <v>151</v>
      </c>
      <c r="BE471" s="199">
        <f>IF(N471="základní",J471,0)</f>
        <v>0</v>
      </c>
      <c r="BF471" s="199">
        <f>IF(N471="snížená",J471,0)</f>
        <v>0</v>
      </c>
      <c r="BG471" s="199">
        <f>IF(N471="zákl. přenesená",J471,0)</f>
        <v>0</v>
      </c>
      <c r="BH471" s="199">
        <f>IF(N471="sníž. přenesená",J471,0)</f>
        <v>0</v>
      </c>
      <c r="BI471" s="199">
        <f>IF(N471="nulová",J471,0)</f>
        <v>0</v>
      </c>
      <c r="BJ471" s="18" t="s">
        <v>159</v>
      </c>
      <c r="BK471" s="199">
        <f>ROUND(I471*H471,2)</f>
        <v>0</v>
      </c>
      <c r="BL471" s="18" t="s">
        <v>194</v>
      </c>
      <c r="BM471" s="198" t="s">
        <v>656</v>
      </c>
    </row>
    <row r="472" spans="1:65" s="2" customFormat="1" ht="24.2" customHeight="1">
      <c r="A472" s="35"/>
      <c r="B472" s="36"/>
      <c r="C472" s="187" t="s">
        <v>657</v>
      </c>
      <c r="D472" s="187" t="s">
        <v>153</v>
      </c>
      <c r="E472" s="188" t="s">
        <v>658</v>
      </c>
      <c r="F472" s="189" t="s">
        <v>659</v>
      </c>
      <c r="G472" s="190" t="s">
        <v>479</v>
      </c>
      <c r="H472" s="258"/>
      <c r="I472" s="192"/>
      <c r="J472" s="193">
        <f>ROUND(I472*H472,2)</f>
        <v>0</v>
      </c>
      <c r="K472" s="189" t="s">
        <v>157</v>
      </c>
      <c r="L472" s="40"/>
      <c r="M472" s="194" t="s">
        <v>1</v>
      </c>
      <c r="N472" s="195" t="s">
        <v>42</v>
      </c>
      <c r="O472" s="72"/>
      <c r="P472" s="196">
        <f>O472*H472</f>
        <v>0</v>
      </c>
      <c r="Q472" s="196">
        <v>0</v>
      </c>
      <c r="R472" s="196">
        <f>Q472*H472</f>
        <v>0</v>
      </c>
      <c r="S472" s="196">
        <v>0</v>
      </c>
      <c r="T472" s="197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198" t="s">
        <v>194</v>
      </c>
      <c r="AT472" s="198" t="s">
        <v>153</v>
      </c>
      <c r="AU472" s="198" t="s">
        <v>159</v>
      </c>
      <c r="AY472" s="18" t="s">
        <v>151</v>
      </c>
      <c r="BE472" s="199">
        <f>IF(N472="základní",J472,0)</f>
        <v>0</v>
      </c>
      <c r="BF472" s="199">
        <f>IF(N472="snížená",J472,0)</f>
        <v>0</v>
      </c>
      <c r="BG472" s="199">
        <f>IF(N472="zákl. přenesená",J472,0)</f>
        <v>0</v>
      </c>
      <c r="BH472" s="199">
        <f>IF(N472="sníž. přenesená",J472,0)</f>
        <v>0</v>
      </c>
      <c r="BI472" s="199">
        <f>IF(N472="nulová",J472,0)</f>
        <v>0</v>
      </c>
      <c r="BJ472" s="18" t="s">
        <v>159</v>
      </c>
      <c r="BK472" s="199">
        <f>ROUND(I472*H472,2)</f>
        <v>0</v>
      </c>
      <c r="BL472" s="18" t="s">
        <v>194</v>
      </c>
      <c r="BM472" s="198" t="s">
        <v>660</v>
      </c>
    </row>
    <row r="473" spans="2:63" s="12" customFormat="1" ht="22.9" customHeight="1">
      <c r="B473" s="171"/>
      <c r="C473" s="172"/>
      <c r="D473" s="173" t="s">
        <v>75</v>
      </c>
      <c r="E473" s="185" t="s">
        <v>661</v>
      </c>
      <c r="F473" s="185" t="s">
        <v>662</v>
      </c>
      <c r="G473" s="172"/>
      <c r="H473" s="172"/>
      <c r="I473" s="175"/>
      <c r="J473" s="186">
        <f>BK473</f>
        <v>0</v>
      </c>
      <c r="K473" s="172"/>
      <c r="L473" s="177"/>
      <c r="M473" s="178"/>
      <c r="N473" s="179"/>
      <c r="O473" s="179"/>
      <c r="P473" s="180">
        <f>SUM(P474:P500)</f>
        <v>0</v>
      </c>
      <c r="Q473" s="179"/>
      <c r="R473" s="180">
        <f>SUM(R474:R500)</f>
        <v>0</v>
      </c>
      <c r="S473" s="179"/>
      <c r="T473" s="181">
        <f>SUM(T474:T500)</f>
        <v>0</v>
      </c>
      <c r="AR473" s="182" t="s">
        <v>159</v>
      </c>
      <c r="AT473" s="183" t="s">
        <v>75</v>
      </c>
      <c r="AU473" s="183" t="s">
        <v>84</v>
      </c>
      <c r="AY473" s="182" t="s">
        <v>151</v>
      </c>
      <c r="BK473" s="184">
        <f>SUM(BK474:BK500)</f>
        <v>0</v>
      </c>
    </row>
    <row r="474" spans="1:65" s="2" customFormat="1" ht="16.5" customHeight="1">
      <c r="A474" s="35"/>
      <c r="B474" s="36"/>
      <c r="C474" s="187" t="s">
        <v>419</v>
      </c>
      <c r="D474" s="187" t="s">
        <v>153</v>
      </c>
      <c r="E474" s="188" t="s">
        <v>663</v>
      </c>
      <c r="F474" s="189" t="s">
        <v>664</v>
      </c>
      <c r="G474" s="190" t="s">
        <v>165</v>
      </c>
      <c r="H474" s="191">
        <v>55.8</v>
      </c>
      <c r="I474" s="192"/>
      <c r="J474" s="193">
        <f>ROUND(I474*H474,2)</f>
        <v>0</v>
      </c>
      <c r="K474" s="189" t="s">
        <v>157</v>
      </c>
      <c r="L474" s="40"/>
      <c r="M474" s="194" t="s">
        <v>1</v>
      </c>
      <c r="N474" s="195" t="s">
        <v>42</v>
      </c>
      <c r="O474" s="72"/>
      <c r="P474" s="196">
        <f>O474*H474</f>
        <v>0</v>
      </c>
      <c r="Q474" s="196">
        <v>0</v>
      </c>
      <c r="R474" s="196">
        <f>Q474*H474</f>
        <v>0</v>
      </c>
      <c r="S474" s="196">
        <v>0</v>
      </c>
      <c r="T474" s="197">
        <f>S474*H474</f>
        <v>0</v>
      </c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R474" s="198" t="s">
        <v>194</v>
      </c>
      <c r="AT474" s="198" t="s">
        <v>153</v>
      </c>
      <c r="AU474" s="198" t="s">
        <v>159</v>
      </c>
      <c r="AY474" s="18" t="s">
        <v>151</v>
      </c>
      <c r="BE474" s="199">
        <f>IF(N474="základní",J474,0)</f>
        <v>0</v>
      </c>
      <c r="BF474" s="199">
        <f>IF(N474="snížená",J474,0)</f>
        <v>0</v>
      </c>
      <c r="BG474" s="199">
        <f>IF(N474="zákl. přenesená",J474,0)</f>
        <v>0</v>
      </c>
      <c r="BH474" s="199">
        <f>IF(N474="sníž. přenesená",J474,0)</f>
        <v>0</v>
      </c>
      <c r="BI474" s="199">
        <f>IF(N474="nulová",J474,0)</f>
        <v>0</v>
      </c>
      <c r="BJ474" s="18" t="s">
        <v>159</v>
      </c>
      <c r="BK474" s="199">
        <f>ROUND(I474*H474,2)</f>
        <v>0</v>
      </c>
      <c r="BL474" s="18" t="s">
        <v>194</v>
      </c>
      <c r="BM474" s="198" t="s">
        <v>665</v>
      </c>
    </row>
    <row r="475" spans="1:65" s="2" customFormat="1" ht="24.2" customHeight="1">
      <c r="A475" s="35"/>
      <c r="B475" s="36"/>
      <c r="C475" s="187" t="s">
        <v>666</v>
      </c>
      <c r="D475" s="187" t="s">
        <v>153</v>
      </c>
      <c r="E475" s="188" t="s">
        <v>667</v>
      </c>
      <c r="F475" s="189" t="s">
        <v>668</v>
      </c>
      <c r="G475" s="190" t="s">
        <v>274</v>
      </c>
      <c r="H475" s="191">
        <v>14.3</v>
      </c>
      <c r="I475" s="192"/>
      <c r="J475" s="193">
        <f>ROUND(I475*H475,2)</f>
        <v>0</v>
      </c>
      <c r="K475" s="189" t="s">
        <v>157</v>
      </c>
      <c r="L475" s="40"/>
      <c r="M475" s="194" t="s">
        <v>1</v>
      </c>
      <c r="N475" s="195" t="s">
        <v>42</v>
      </c>
      <c r="O475" s="72"/>
      <c r="P475" s="196">
        <f>O475*H475</f>
        <v>0</v>
      </c>
      <c r="Q475" s="196">
        <v>0</v>
      </c>
      <c r="R475" s="196">
        <f>Q475*H475</f>
        <v>0</v>
      </c>
      <c r="S475" s="196">
        <v>0</v>
      </c>
      <c r="T475" s="197">
        <f>S475*H475</f>
        <v>0</v>
      </c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R475" s="198" t="s">
        <v>194</v>
      </c>
      <c r="AT475" s="198" t="s">
        <v>153</v>
      </c>
      <c r="AU475" s="198" t="s">
        <v>159</v>
      </c>
      <c r="AY475" s="18" t="s">
        <v>151</v>
      </c>
      <c r="BE475" s="199">
        <f>IF(N475="základní",J475,0)</f>
        <v>0</v>
      </c>
      <c r="BF475" s="199">
        <f>IF(N475="snížená",J475,0)</f>
        <v>0</v>
      </c>
      <c r="BG475" s="199">
        <f>IF(N475="zákl. přenesená",J475,0)</f>
        <v>0</v>
      </c>
      <c r="BH475" s="199">
        <f>IF(N475="sníž. přenesená",J475,0)</f>
        <v>0</v>
      </c>
      <c r="BI475" s="199">
        <f>IF(N475="nulová",J475,0)</f>
        <v>0</v>
      </c>
      <c r="BJ475" s="18" t="s">
        <v>159</v>
      </c>
      <c r="BK475" s="199">
        <f>ROUND(I475*H475,2)</f>
        <v>0</v>
      </c>
      <c r="BL475" s="18" t="s">
        <v>194</v>
      </c>
      <c r="BM475" s="198" t="s">
        <v>669</v>
      </c>
    </row>
    <row r="476" spans="2:51" s="15" customFormat="1" ht="11.25">
      <c r="B476" s="223"/>
      <c r="C476" s="224"/>
      <c r="D476" s="202" t="s">
        <v>160</v>
      </c>
      <c r="E476" s="225" t="s">
        <v>1</v>
      </c>
      <c r="F476" s="226" t="s">
        <v>276</v>
      </c>
      <c r="G476" s="224"/>
      <c r="H476" s="225" t="s">
        <v>1</v>
      </c>
      <c r="I476" s="227"/>
      <c r="J476" s="224"/>
      <c r="K476" s="224"/>
      <c r="L476" s="228"/>
      <c r="M476" s="229"/>
      <c r="N476" s="230"/>
      <c r="O476" s="230"/>
      <c r="P476" s="230"/>
      <c r="Q476" s="230"/>
      <c r="R476" s="230"/>
      <c r="S476" s="230"/>
      <c r="T476" s="231"/>
      <c r="AT476" s="232" t="s">
        <v>160</v>
      </c>
      <c r="AU476" s="232" t="s">
        <v>159</v>
      </c>
      <c r="AV476" s="15" t="s">
        <v>84</v>
      </c>
      <c r="AW476" s="15" t="s">
        <v>34</v>
      </c>
      <c r="AX476" s="15" t="s">
        <v>76</v>
      </c>
      <c r="AY476" s="232" t="s">
        <v>151</v>
      </c>
    </row>
    <row r="477" spans="2:51" s="13" customFormat="1" ht="11.25">
      <c r="B477" s="200"/>
      <c r="C477" s="201"/>
      <c r="D477" s="202" t="s">
        <v>160</v>
      </c>
      <c r="E477" s="203" t="s">
        <v>1</v>
      </c>
      <c r="F477" s="204" t="s">
        <v>670</v>
      </c>
      <c r="G477" s="201"/>
      <c r="H477" s="205">
        <v>7.15</v>
      </c>
      <c r="I477" s="206"/>
      <c r="J477" s="201"/>
      <c r="K477" s="201"/>
      <c r="L477" s="207"/>
      <c r="M477" s="208"/>
      <c r="N477" s="209"/>
      <c r="O477" s="209"/>
      <c r="P477" s="209"/>
      <c r="Q477" s="209"/>
      <c r="R477" s="209"/>
      <c r="S477" s="209"/>
      <c r="T477" s="210"/>
      <c r="AT477" s="211" t="s">
        <v>160</v>
      </c>
      <c r="AU477" s="211" t="s">
        <v>159</v>
      </c>
      <c r="AV477" s="13" t="s">
        <v>159</v>
      </c>
      <c r="AW477" s="13" t="s">
        <v>34</v>
      </c>
      <c r="AX477" s="13" t="s">
        <v>76</v>
      </c>
      <c r="AY477" s="211" t="s">
        <v>151</v>
      </c>
    </row>
    <row r="478" spans="2:51" s="15" customFormat="1" ht="11.25">
      <c r="B478" s="223"/>
      <c r="C478" s="224"/>
      <c r="D478" s="202" t="s">
        <v>160</v>
      </c>
      <c r="E478" s="225" t="s">
        <v>1</v>
      </c>
      <c r="F478" s="226" t="s">
        <v>283</v>
      </c>
      <c r="G478" s="224"/>
      <c r="H478" s="225" t="s">
        <v>1</v>
      </c>
      <c r="I478" s="227"/>
      <c r="J478" s="224"/>
      <c r="K478" s="224"/>
      <c r="L478" s="228"/>
      <c r="M478" s="229"/>
      <c r="N478" s="230"/>
      <c r="O478" s="230"/>
      <c r="P478" s="230"/>
      <c r="Q478" s="230"/>
      <c r="R478" s="230"/>
      <c r="S478" s="230"/>
      <c r="T478" s="231"/>
      <c r="AT478" s="232" t="s">
        <v>160</v>
      </c>
      <c r="AU478" s="232" t="s">
        <v>159</v>
      </c>
      <c r="AV478" s="15" t="s">
        <v>84</v>
      </c>
      <c r="AW478" s="15" t="s">
        <v>34</v>
      </c>
      <c r="AX478" s="15" t="s">
        <v>76</v>
      </c>
      <c r="AY478" s="232" t="s">
        <v>151</v>
      </c>
    </row>
    <row r="479" spans="2:51" s="13" customFormat="1" ht="11.25">
      <c r="B479" s="200"/>
      <c r="C479" s="201"/>
      <c r="D479" s="202" t="s">
        <v>160</v>
      </c>
      <c r="E479" s="203" t="s">
        <v>1</v>
      </c>
      <c r="F479" s="204" t="s">
        <v>670</v>
      </c>
      <c r="G479" s="201"/>
      <c r="H479" s="205">
        <v>7.15</v>
      </c>
      <c r="I479" s="206"/>
      <c r="J479" s="201"/>
      <c r="K479" s="201"/>
      <c r="L479" s="207"/>
      <c r="M479" s="208"/>
      <c r="N479" s="209"/>
      <c r="O479" s="209"/>
      <c r="P479" s="209"/>
      <c r="Q479" s="209"/>
      <c r="R479" s="209"/>
      <c r="S479" s="209"/>
      <c r="T479" s="210"/>
      <c r="AT479" s="211" t="s">
        <v>160</v>
      </c>
      <c r="AU479" s="211" t="s">
        <v>159</v>
      </c>
      <c r="AV479" s="13" t="s">
        <v>159</v>
      </c>
      <c r="AW479" s="13" t="s">
        <v>34</v>
      </c>
      <c r="AX479" s="13" t="s">
        <v>76</v>
      </c>
      <c r="AY479" s="211" t="s">
        <v>151</v>
      </c>
    </row>
    <row r="480" spans="2:51" s="14" customFormat="1" ht="11.25">
      <c r="B480" s="212"/>
      <c r="C480" s="213"/>
      <c r="D480" s="202" t="s">
        <v>160</v>
      </c>
      <c r="E480" s="214" t="s">
        <v>1</v>
      </c>
      <c r="F480" s="215" t="s">
        <v>162</v>
      </c>
      <c r="G480" s="213"/>
      <c r="H480" s="216">
        <v>14.3</v>
      </c>
      <c r="I480" s="217"/>
      <c r="J480" s="213"/>
      <c r="K480" s="213"/>
      <c r="L480" s="218"/>
      <c r="M480" s="219"/>
      <c r="N480" s="220"/>
      <c r="O480" s="220"/>
      <c r="P480" s="220"/>
      <c r="Q480" s="220"/>
      <c r="R480" s="220"/>
      <c r="S480" s="220"/>
      <c r="T480" s="221"/>
      <c r="AT480" s="222" t="s">
        <v>160</v>
      </c>
      <c r="AU480" s="222" t="s">
        <v>159</v>
      </c>
      <c r="AV480" s="14" t="s">
        <v>158</v>
      </c>
      <c r="AW480" s="14" t="s">
        <v>34</v>
      </c>
      <c r="AX480" s="14" t="s">
        <v>84</v>
      </c>
      <c r="AY480" s="222" t="s">
        <v>151</v>
      </c>
    </row>
    <row r="481" spans="1:65" s="2" customFormat="1" ht="16.5" customHeight="1">
      <c r="A481" s="35"/>
      <c r="B481" s="36"/>
      <c r="C481" s="248" t="s">
        <v>423</v>
      </c>
      <c r="D481" s="248" t="s">
        <v>450</v>
      </c>
      <c r="E481" s="249" t="s">
        <v>671</v>
      </c>
      <c r="F481" s="250" t="s">
        <v>672</v>
      </c>
      <c r="G481" s="251" t="s">
        <v>274</v>
      </c>
      <c r="H481" s="252">
        <v>15.73</v>
      </c>
      <c r="I481" s="253"/>
      <c r="J481" s="254">
        <f>ROUND(I481*H481,2)</f>
        <v>0</v>
      </c>
      <c r="K481" s="250" t="s">
        <v>157</v>
      </c>
      <c r="L481" s="255"/>
      <c r="M481" s="256" t="s">
        <v>1</v>
      </c>
      <c r="N481" s="257" t="s">
        <v>42</v>
      </c>
      <c r="O481" s="72"/>
      <c r="P481" s="196">
        <f>O481*H481</f>
        <v>0</v>
      </c>
      <c r="Q481" s="196">
        <v>0</v>
      </c>
      <c r="R481" s="196">
        <f>Q481*H481</f>
        <v>0</v>
      </c>
      <c r="S481" s="196">
        <v>0</v>
      </c>
      <c r="T481" s="197">
        <f>S481*H481</f>
        <v>0</v>
      </c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R481" s="198" t="s">
        <v>235</v>
      </c>
      <c r="AT481" s="198" t="s">
        <v>450</v>
      </c>
      <c r="AU481" s="198" t="s">
        <v>159</v>
      </c>
      <c r="AY481" s="18" t="s">
        <v>151</v>
      </c>
      <c r="BE481" s="199">
        <f>IF(N481="základní",J481,0)</f>
        <v>0</v>
      </c>
      <c r="BF481" s="199">
        <f>IF(N481="snížená",J481,0)</f>
        <v>0</v>
      </c>
      <c r="BG481" s="199">
        <f>IF(N481="zákl. přenesená",J481,0)</f>
        <v>0</v>
      </c>
      <c r="BH481" s="199">
        <f>IF(N481="sníž. přenesená",J481,0)</f>
        <v>0</v>
      </c>
      <c r="BI481" s="199">
        <f>IF(N481="nulová",J481,0)</f>
        <v>0</v>
      </c>
      <c r="BJ481" s="18" t="s">
        <v>159</v>
      </c>
      <c r="BK481" s="199">
        <f>ROUND(I481*H481,2)</f>
        <v>0</v>
      </c>
      <c r="BL481" s="18" t="s">
        <v>194</v>
      </c>
      <c r="BM481" s="198" t="s">
        <v>673</v>
      </c>
    </row>
    <row r="482" spans="2:51" s="13" customFormat="1" ht="11.25">
      <c r="B482" s="200"/>
      <c r="C482" s="201"/>
      <c r="D482" s="202" t="s">
        <v>160</v>
      </c>
      <c r="E482" s="203" t="s">
        <v>1</v>
      </c>
      <c r="F482" s="204" t="s">
        <v>674</v>
      </c>
      <c r="G482" s="201"/>
      <c r="H482" s="205">
        <v>15.73</v>
      </c>
      <c r="I482" s="206"/>
      <c r="J482" s="201"/>
      <c r="K482" s="201"/>
      <c r="L482" s="207"/>
      <c r="M482" s="208"/>
      <c r="N482" s="209"/>
      <c r="O482" s="209"/>
      <c r="P482" s="209"/>
      <c r="Q482" s="209"/>
      <c r="R482" s="209"/>
      <c r="S482" s="209"/>
      <c r="T482" s="210"/>
      <c r="AT482" s="211" t="s">
        <v>160</v>
      </c>
      <c r="AU482" s="211" t="s">
        <v>159</v>
      </c>
      <c r="AV482" s="13" t="s">
        <v>159</v>
      </c>
      <c r="AW482" s="13" t="s">
        <v>34</v>
      </c>
      <c r="AX482" s="13" t="s">
        <v>76</v>
      </c>
      <c r="AY482" s="211" t="s">
        <v>151</v>
      </c>
    </row>
    <row r="483" spans="2:51" s="14" customFormat="1" ht="11.25">
      <c r="B483" s="212"/>
      <c r="C483" s="213"/>
      <c r="D483" s="202" t="s">
        <v>160</v>
      </c>
      <c r="E483" s="214" t="s">
        <v>1</v>
      </c>
      <c r="F483" s="215" t="s">
        <v>162</v>
      </c>
      <c r="G483" s="213"/>
      <c r="H483" s="216">
        <v>15.73</v>
      </c>
      <c r="I483" s="217"/>
      <c r="J483" s="213"/>
      <c r="K483" s="213"/>
      <c r="L483" s="218"/>
      <c r="M483" s="219"/>
      <c r="N483" s="220"/>
      <c r="O483" s="220"/>
      <c r="P483" s="220"/>
      <c r="Q483" s="220"/>
      <c r="R483" s="220"/>
      <c r="S483" s="220"/>
      <c r="T483" s="221"/>
      <c r="AT483" s="222" t="s">
        <v>160</v>
      </c>
      <c r="AU483" s="222" t="s">
        <v>159</v>
      </c>
      <c r="AV483" s="14" t="s">
        <v>158</v>
      </c>
      <c r="AW483" s="14" t="s">
        <v>34</v>
      </c>
      <c r="AX483" s="14" t="s">
        <v>84</v>
      </c>
      <c r="AY483" s="222" t="s">
        <v>151</v>
      </c>
    </row>
    <row r="484" spans="1:65" s="2" customFormat="1" ht="24.2" customHeight="1">
      <c r="A484" s="35"/>
      <c r="B484" s="36"/>
      <c r="C484" s="187" t="s">
        <v>675</v>
      </c>
      <c r="D484" s="187" t="s">
        <v>153</v>
      </c>
      <c r="E484" s="188" t="s">
        <v>676</v>
      </c>
      <c r="F484" s="189" t="s">
        <v>677</v>
      </c>
      <c r="G484" s="190" t="s">
        <v>165</v>
      </c>
      <c r="H484" s="191">
        <v>55.8</v>
      </c>
      <c r="I484" s="192"/>
      <c r="J484" s="193">
        <f>ROUND(I484*H484,2)</f>
        <v>0</v>
      </c>
      <c r="K484" s="189" t="s">
        <v>157</v>
      </c>
      <c r="L484" s="40"/>
      <c r="M484" s="194" t="s">
        <v>1</v>
      </c>
      <c r="N484" s="195" t="s">
        <v>42</v>
      </c>
      <c r="O484" s="72"/>
      <c r="P484" s="196">
        <f>O484*H484</f>
        <v>0</v>
      </c>
      <c r="Q484" s="196">
        <v>0</v>
      </c>
      <c r="R484" s="196">
        <f>Q484*H484</f>
        <v>0</v>
      </c>
      <c r="S484" s="196">
        <v>0</v>
      </c>
      <c r="T484" s="197">
        <f>S484*H484</f>
        <v>0</v>
      </c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R484" s="198" t="s">
        <v>194</v>
      </c>
      <c r="AT484" s="198" t="s">
        <v>153</v>
      </c>
      <c r="AU484" s="198" t="s">
        <v>159</v>
      </c>
      <c r="AY484" s="18" t="s">
        <v>151</v>
      </c>
      <c r="BE484" s="199">
        <f>IF(N484="základní",J484,0)</f>
        <v>0</v>
      </c>
      <c r="BF484" s="199">
        <f>IF(N484="snížená",J484,0)</f>
        <v>0</v>
      </c>
      <c r="BG484" s="199">
        <f>IF(N484="zákl. přenesená",J484,0)</f>
        <v>0</v>
      </c>
      <c r="BH484" s="199">
        <f>IF(N484="sníž. přenesená",J484,0)</f>
        <v>0</v>
      </c>
      <c r="BI484" s="199">
        <f>IF(N484="nulová",J484,0)</f>
        <v>0</v>
      </c>
      <c r="BJ484" s="18" t="s">
        <v>159</v>
      </c>
      <c r="BK484" s="199">
        <f>ROUND(I484*H484,2)</f>
        <v>0</v>
      </c>
      <c r="BL484" s="18" t="s">
        <v>194</v>
      </c>
      <c r="BM484" s="198" t="s">
        <v>678</v>
      </c>
    </row>
    <row r="485" spans="1:65" s="2" customFormat="1" ht="16.5" customHeight="1">
      <c r="A485" s="35"/>
      <c r="B485" s="36"/>
      <c r="C485" s="248" t="s">
        <v>427</v>
      </c>
      <c r="D485" s="248" t="s">
        <v>450</v>
      </c>
      <c r="E485" s="249" t="s">
        <v>679</v>
      </c>
      <c r="F485" s="250" t="s">
        <v>680</v>
      </c>
      <c r="G485" s="251" t="s">
        <v>165</v>
      </c>
      <c r="H485" s="252">
        <v>61.38</v>
      </c>
      <c r="I485" s="253"/>
      <c r="J485" s="254">
        <f>ROUND(I485*H485,2)</f>
        <v>0</v>
      </c>
      <c r="K485" s="250" t="s">
        <v>157</v>
      </c>
      <c r="L485" s="255"/>
      <c r="M485" s="256" t="s">
        <v>1</v>
      </c>
      <c r="N485" s="257" t="s">
        <v>42</v>
      </c>
      <c r="O485" s="72"/>
      <c r="P485" s="196">
        <f>O485*H485</f>
        <v>0</v>
      </c>
      <c r="Q485" s="196">
        <v>0</v>
      </c>
      <c r="R485" s="196">
        <f>Q485*H485</f>
        <v>0</v>
      </c>
      <c r="S485" s="196">
        <v>0</v>
      </c>
      <c r="T485" s="197">
        <f>S485*H485</f>
        <v>0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R485" s="198" t="s">
        <v>235</v>
      </c>
      <c r="AT485" s="198" t="s">
        <v>450</v>
      </c>
      <c r="AU485" s="198" t="s">
        <v>159</v>
      </c>
      <c r="AY485" s="18" t="s">
        <v>151</v>
      </c>
      <c r="BE485" s="199">
        <f>IF(N485="základní",J485,0)</f>
        <v>0</v>
      </c>
      <c r="BF485" s="199">
        <f>IF(N485="snížená",J485,0)</f>
        <v>0</v>
      </c>
      <c r="BG485" s="199">
        <f>IF(N485="zákl. přenesená",J485,0)</f>
        <v>0</v>
      </c>
      <c r="BH485" s="199">
        <f>IF(N485="sníž. přenesená",J485,0)</f>
        <v>0</v>
      </c>
      <c r="BI485" s="199">
        <f>IF(N485="nulová",J485,0)</f>
        <v>0</v>
      </c>
      <c r="BJ485" s="18" t="s">
        <v>159</v>
      </c>
      <c r="BK485" s="199">
        <f>ROUND(I485*H485,2)</f>
        <v>0</v>
      </c>
      <c r="BL485" s="18" t="s">
        <v>194</v>
      </c>
      <c r="BM485" s="198" t="s">
        <v>681</v>
      </c>
    </row>
    <row r="486" spans="1:47" s="2" customFormat="1" ht="19.5">
      <c r="A486" s="35"/>
      <c r="B486" s="36"/>
      <c r="C486" s="37"/>
      <c r="D486" s="202" t="s">
        <v>440</v>
      </c>
      <c r="E486" s="37"/>
      <c r="F486" s="244" t="s">
        <v>682</v>
      </c>
      <c r="G486" s="37"/>
      <c r="H486" s="37"/>
      <c r="I486" s="245"/>
      <c r="J486" s="37"/>
      <c r="K486" s="37"/>
      <c r="L486" s="40"/>
      <c r="M486" s="246"/>
      <c r="N486" s="247"/>
      <c r="O486" s="72"/>
      <c r="P486" s="72"/>
      <c r="Q486" s="72"/>
      <c r="R486" s="72"/>
      <c r="S486" s="72"/>
      <c r="T486" s="73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T486" s="18" t="s">
        <v>440</v>
      </c>
      <c r="AU486" s="18" t="s">
        <v>159</v>
      </c>
    </row>
    <row r="487" spans="2:51" s="13" customFormat="1" ht="11.25">
      <c r="B487" s="200"/>
      <c r="C487" s="201"/>
      <c r="D487" s="202" t="s">
        <v>160</v>
      </c>
      <c r="E487" s="203" t="s">
        <v>1</v>
      </c>
      <c r="F487" s="204" t="s">
        <v>683</v>
      </c>
      <c r="G487" s="201"/>
      <c r="H487" s="205">
        <v>61.38</v>
      </c>
      <c r="I487" s="206"/>
      <c r="J487" s="201"/>
      <c r="K487" s="201"/>
      <c r="L487" s="207"/>
      <c r="M487" s="208"/>
      <c r="N487" s="209"/>
      <c r="O487" s="209"/>
      <c r="P487" s="209"/>
      <c r="Q487" s="209"/>
      <c r="R487" s="209"/>
      <c r="S487" s="209"/>
      <c r="T487" s="210"/>
      <c r="AT487" s="211" t="s">
        <v>160</v>
      </c>
      <c r="AU487" s="211" t="s">
        <v>159</v>
      </c>
      <c r="AV487" s="13" t="s">
        <v>159</v>
      </c>
      <c r="AW487" s="13" t="s">
        <v>34</v>
      </c>
      <c r="AX487" s="13" t="s">
        <v>76</v>
      </c>
      <c r="AY487" s="211" t="s">
        <v>151</v>
      </c>
    </row>
    <row r="488" spans="2:51" s="14" customFormat="1" ht="11.25">
      <c r="B488" s="212"/>
      <c r="C488" s="213"/>
      <c r="D488" s="202" t="s">
        <v>160</v>
      </c>
      <c r="E488" s="214" t="s">
        <v>1</v>
      </c>
      <c r="F488" s="215" t="s">
        <v>162</v>
      </c>
      <c r="G488" s="213"/>
      <c r="H488" s="216">
        <v>61.38</v>
      </c>
      <c r="I488" s="217"/>
      <c r="J488" s="213"/>
      <c r="K488" s="213"/>
      <c r="L488" s="218"/>
      <c r="M488" s="219"/>
      <c r="N488" s="220"/>
      <c r="O488" s="220"/>
      <c r="P488" s="220"/>
      <c r="Q488" s="220"/>
      <c r="R488" s="220"/>
      <c r="S488" s="220"/>
      <c r="T488" s="221"/>
      <c r="AT488" s="222" t="s">
        <v>160</v>
      </c>
      <c r="AU488" s="222" t="s">
        <v>159</v>
      </c>
      <c r="AV488" s="14" t="s">
        <v>158</v>
      </c>
      <c r="AW488" s="14" t="s">
        <v>34</v>
      </c>
      <c r="AX488" s="14" t="s">
        <v>84</v>
      </c>
      <c r="AY488" s="222" t="s">
        <v>151</v>
      </c>
    </row>
    <row r="489" spans="1:65" s="2" customFormat="1" ht="24.2" customHeight="1">
      <c r="A489" s="35"/>
      <c r="B489" s="36"/>
      <c r="C489" s="187" t="s">
        <v>684</v>
      </c>
      <c r="D489" s="187" t="s">
        <v>153</v>
      </c>
      <c r="E489" s="188" t="s">
        <v>685</v>
      </c>
      <c r="F489" s="189" t="s">
        <v>686</v>
      </c>
      <c r="G489" s="190" t="s">
        <v>165</v>
      </c>
      <c r="H489" s="191">
        <v>43</v>
      </c>
      <c r="I489" s="192"/>
      <c r="J489" s="193">
        <f aca="true" t="shared" si="0" ref="J489:J495">ROUND(I489*H489,2)</f>
        <v>0</v>
      </c>
      <c r="K489" s="189" t="s">
        <v>157</v>
      </c>
      <c r="L489" s="40"/>
      <c r="M489" s="194" t="s">
        <v>1</v>
      </c>
      <c r="N489" s="195" t="s">
        <v>42</v>
      </c>
      <c r="O489" s="72"/>
      <c r="P489" s="196">
        <f aca="true" t="shared" si="1" ref="P489:P495">O489*H489</f>
        <v>0</v>
      </c>
      <c r="Q489" s="196">
        <v>0</v>
      </c>
      <c r="R489" s="196">
        <f aca="true" t="shared" si="2" ref="R489:R495">Q489*H489</f>
        <v>0</v>
      </c>
      <c r="S489" s="196">
        <v>0</v>
      </c>
      <c r="T489" s="197">
        <f aca="true" t="shared" si="3" ref="T489:T495">S489*H489</f>
        <v>0</v>
      </c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R489" s="198" t="s">
        <v>194</v>
      </c>
      <c r="AT489" s="198" t="s">
        <v>153</v>
      </c>
      <c r="AU489" s="198" t="s">
        <v>159</v>
      </c>
      <c r="AY489" s="18" t="s">
        <v>151</v>
      </c>
      <c r="BE489" s="199">
        <f aca="true" t="shared" si="4" ref="BE489:BE495">IF(N489="základní",J489,0)</f>
        <v>0</v>
      </c>
      <c r="BF489" s="199">
        <f aca="true" t="shared" si="5" ref="BF489:BF495">IF(N489="snížená",J489,0)</f>
        <v>0</v>
      </c>
      <c r="BG489" s="199">
        <f aca="true" t="shared" si="6" ref="BG489:BG495">IF(N489="zákl. přenesená",J489,0)</f>
        <v>0</v>
      </c>
      <c r="BH489" s="199">
        <f aca="true" t="shared" si="7" ref="BH489:BH495">IF(N489="sníž. přenesená",J489,0)</f>
        <v>0</v>
      </c>
      <c r="BI489" s="199">
        <f aca="true" t="shared" si="8" ref="BI489:BI495">IF(N489="nulová",J489,0)</f>
        <v>0</v>
      </c>
      <c r="BJ489" s="18" t="s">
        <v>159</v>
      </c>
      <c r="BK489" s="199">
        <f aca="true" t="shared" si="9" ref="BK489:BK495">ROUND(I489*H489,2)</f>
        <v>0</v>
      </c>
      <c r="BL489" s="18" t="s">
        <v>194</v>
      </c>
      <c r="BM489" s="198" t="s">
        <v>687</v>
      </c>
    </row>
    <row r="490" spans="1:65" s="2" customFormat="1" ht="24.2" customHeight="1">
      <c r="A490" s="35"/>
      <c r="B490" s="36"/>
      <c r="C490" s="187" t="s">
        <v>430</v>
      </c>
      <c r="D490" s="187" t="s">
        <v>153</v>
      </c>
      <c r="E490" s="188" t="s">
        <v>688</v>
      </c>
      <c r="F490" s="189" t="s">
        <v>689</v>
      </c>
      <c r="G490" s="190" t="s">
        <v>165</v>
      </c>
      <c r="H490" s="191">
        <v>55.8</v>
      </c>
      <c r="I490" s="192"/>
      <c r="J490" s="193">
        <f t="shared" si="0"/>
        <v>0</v>
      </c>
      <c r="K490" s="189" t="s">
        <v>157</v>
      </c>
      <c r="L490" s="40"/>
      <c r="M490" s="194" t="s">
        <v>1</v>
      </c>
      <c r="N490" s="195" t="s">
        <v>42</v>
      </c>
      <c r="O490" s="72"/>
      <c r="P490" s="196">
        <f t="shared" si="1"/>
        <v>0</v>
      </c>
      <c r="Q490" s="196">
        <v>0</v>
      </c>
      <c r="R490" s="196">
        <f t="shared" si="2"/>
        <v>0</v>
      </c>
      <c r="S490" s="196">
        <v>0</v>
      </c>
      <c r="T490" s="197">
        <f t="shared" si="3"/>
        <v>0</v>
      </c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R490" s="198" t="s">
        <v>194</v>
      </c>
      <c r="AT490" s="198" t="s">
        <v>153</v>
      </c>
      <c r="AU490" s="198" t="s">
        <v>159</v>
      </c>
      <c r="AY490" s="18" t="s">
        <v>151</v>
      </c>
      <c r="BE490" s="199">
        <f t="shared" si="4"/>
        <v>0</v>
      </c>
      <c r="BF490" s="199">
        <f t="shared" si="5"/>
        <v>0</v>
      </c>
      <c r="BG490" s="199">
        <f t="shared" si="6"/>
        <v>0</v>
      </c>
      <c r="BH490" s="199">
        <f t="shared" si="7"/>
        <v>0</v>
      </c>
      <c r="BI490" s="199">
        <f t="shared" si="8"/>
        <v>0</v>
      </c>
      <c r="BJ490" s="18" t="s">
        <v>159</v>
      </c>
      <c r="BK490" s="199">
        <f t="shared" si="9"/>
        <v>0</v>
      </c>
      <c r="BL490" s="18" t="s">
        <v>194</v>
      </c>
      <c r="BM490" s="198" t="s">
        <v>690</v>
      </c>
    </row>
    <row r="491" spans="1:65" s="2" customFormat="1" ht="16.5" customHeight="1">
      <c r="A491" s="35"/>
      <c r="B491" s="36"/>
      <c r="C491" s="187" t="s">
        <v>691</v>
      </c>
      <c r="D491" s="187" t="s">
        <v>153</v>
      </c>
      <c r="E491" s="188" t="s">
        <v>692</v>
      </c>
      <c r="F491" s="189" t="s">
        <v>693</v>
      </c>
      <c r="G491" s="190" t="s">
        <v>165</v>
      </c>
      <c r="H491" s="191">
        <v>55.8</v>
      </c>
      <c r="I491" s="192"/>
      <c r="J491" s="193">
        <f t="shared" si="0"/>
        <v>0</v>
      </c>
      <c r="K491" s="189" t="s">
        <v>157</v>
      </c>
      <c r="L491" s="40"/>
      <c r="M491" s="194" t="s">
        <v>1</v>
      </c>
      <c r="N491" s="195" t="s">
        <v>42</v>
      </c>
      <c r="O491" s="72"/>
      <c r="P491" s="196">
        <f t="shared" si="1"/>
        <v>0</v>
      </c>
      <c r="Q491" s="196">
        <v>0</v>
      </c>
      <c r="R491" s="196">
        <f t="shared" si="2"/>
        <v>0</v>
      </c>
      <c r="S491" s="196">
        <v>0</v>
      </c>
      <c r="T491" s="197">
        <f t="shared" si="3"/>
        <v>0</v>
      </c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R491" s="198" t="s">
        <v>194</v>
      </c>
      <c r="AT491" s="198" t="s">
        <v>153</v>
      </c>
      <c r="AU491" s="198" t="s">
        <v>159</v>
      </c>
      <c r="AY491" s="18" t="s">
        <v>151</v>
      </c>
      <c r="BE491" s="199">
        <f t="shared" si="4"/>
        <v>0</v>
      </c>
      <c r="BF491" s="199">
        <f t="shared" si="5"/>
        <v>0</v>
      </c>
      <c r="BG491" s="199">
        <f t="shared" si="6"/>
        <v>0</v>
      </c>
      <c r="BH491" s="199">
        <f t="shared" si="7"/>
        <v>0</v>
      </c>
      <c r="BI491" s="199">
        <f t="shared" si="8"/>
        <v>0</v>
      </c>
      <c r="BJ491" s="18" t="s">
        <v>159</v>
      </c>
      <c r="BK491" s="199">
        <f t="shared" si="9"/>
        <v>0</v>
      </c>
      <c r="BL491" s="18" t="s">
        <v>194</v>
      </c>
      <c r="BM491" s="198" t="s">
        <v>694</v>
      </c>
    </row>
    <row r="492" spans="1:65" s="2" customFormat="1" ht="16.5" customHeight="1">
      <c r="A492" s="35"/>
      <c r="B492" s="36"/>
      <c r="C492" s="187" t="s">
        <v>434</v>
      </c>
      <c r="D492" s="187" t="s">
        <v>153</v>
      </c>
      <c r="E492" s="188" t="s">
        <v>695</v>
      </c>
      <c r="F492" s="189" t="s">
        <v>696</v>
      </c>
      <c r="G492" s="190" t="s">
        <v>274</v>
      </c>
      <c r="H492" s="191">
        <v>117.25</v>
      </c>
      <c r="I492" s="192"/>
      <c r="J492" s="193">
        <f t="shared" si="0"/>
        <v>0</v>
      </c>
      <c r="K492" s="189" t="s">
        <v>157</v>
      </c>
      <c r="L492" s="40"/>
      <c r="M492" s="194" t="s">
        <v>1</v>
      </c>
      <c r="N492" s="195" t="s">
        <v>42</v>
      </c>
      <c r="O492" s="72"/>
      <c r="P492" s="196">
        <f t="shared" si="1"/>
        <v>0</v>
      </c>
      <c r="Q492" s="196">
        <v>0</v>
      </c>
      <c r="R492" s="196">
        <f t="shared" si="2"/>
        <v>0</v>
      </c>
      <c r="S492" s="196">
        <v>0</v>
      </c>
      <c r="T492" s="197">
        <f t="shared" si="3"/>
        <v>0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198" t="s">
        <v>194</v>
      </c>
      <c r="AT492" s="198" t="s">
        <v>153</v>
      </c>
      <c r="AU492" s="198" t="s">
        <v>159</v>
      </c>
      <c r="AY492" s="18" t="s">
        <v>151</v>
      </c>
      <c r="BE492" s="199">
        <f t="shared" si="4"/>
        <v>0</v>
      </c>
      <c r="BF492" s="199">
        <f t="shared" si="5"/>
        <v>0</v>
      </c>
      <c r="BG492" s="199">
        <f t="shared" si="6"/>
        <v>0</v>
      </c>
      <c r="BH492" s="199">
        <f t="shared" si="7"/>
        <v>0</v>
      </c>
      <c r="BI492" s="199">
        <f t="shared" si="8"/>
        <v>0</v>
      </c>
      <c r="BJ492" s="18" t="s">
        <v>159</v>
      </c>
      <c r="BK492" s="199">
        <f t="shared" si="9"/>
        <v>0</v>
      </c>
      <c r="BL492" s="18" t="s">
        <v>194</v>
      </c>
      <c r="BM492" s="198" t="s">
        <v>697</v>
      </c>
    </row>
    <row r="493" spans="1:65" s="2" customFormat="1" ht="16.5" customHeight="1">
      <c r="A493" s="35"/>
      <c r="B493" s="36"/>
      <c r="C493" s="187" t="s">
        <v>698</v>
      </c>
      <c r="D493" s="187" t="s">
        <v>153</v>
      </c>
      <c r="E493" s="188" t="s">
        <v>699</v>
      </c>
      <c r="F493" s="189" t="s">
        <v>700</v>
      </c>
      <c r="G493" s="190" t="s">
        <v>274</v>
      </c>
      <c r="H493" s="191">
        <v>117.25</v>
      </c>
      <c r="I493" s="192"/>
      <c r="J493" s="193">
        <f t="shared" si="0"/>
        <v>0</v>
      </c>
      <c r="K493" s="189" t="s">
        <v>157</v>
      </c>
      <c r="L493" s="40"/>
      <c r="M493" s="194" t="s">
        <v>1</v>
      </c>
      <c r="N493" s="195" t="s">
        <v>42</v>
      </c>
      <c r="O493" s="72"/>
      <c r="P493" s="196">
        <f t="shared" si="1"/>
        <v>0</v>
      </c>
      <c r="Q493" s="196">
        <v>0</v>
      </c>
      <c r="R493" s="196">
        <f t="shared" si="2"/>
        <v>0</v>
      </c>
      <c r="S493" s="196">
        <v>0</v>
      </c>
      <c r="T493" s="197">
        <f t="shared" si="3"/>
        <v>0</v>
      </c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R493" s="198" t="s">
        <v>194</v>
      </c>
      <c r="AT493" s="198" t="s">
        <v>153</v>
      </c>
      <c r="AU493" s="198" t="s">
        <v>159</v>
      </c>
      <c r="AY493" s="18" t="s">
        <v>151</v>
      </c>
      <c r="BE493" s="199">
        <f t="shared" si="4"/>
        <v>0</v>
      </c>
      <c r="BF493" s="199">
        <f t="shared" si="5"/>
        <v>0</v>
      </c>
      <c r="BG493" s="199">
        <f t="shared" si="6"/>
        <v>0</v>
      </c>
      <c r="BH493" s="199">
        <f t="shared" si="7"/>
        <v>0</v>
      </c>
      <c r="BI493" s="199">
        <f t="shared" si="8"/>
        <v>0</v>
      </c>
      <c r="BJ493" s="18" t="s">
        <v>159</v>
      </c>
      <c r="BK493" s="199">
        <f t="shared" si="9"/>
        <v>0</v>
      </c>
      <c r="BL493" s="18" t="s">
        <v>194</v>
      </c>
      <c r="BM493" s="198" t="s">
        <v>701</v>
      </c>
    </row>
    <row r="494" spans="1:65" s="2" customFormat="1" ht="16.5" customHeight="1">
      <c r="A494" s="35"/>
      <c r="B494" s="36"/>
      <c r="C494" s="187" t="s">
        <v>702</v>
      </c>
      <c r="D494" s="187" t="s">
        <v>153</v>
      </c>
      <c r="E494" s="188" t="s">
        <v>703</v>
      </c>
      <c r="F494" s="189" t="s">
        <v>704</v>
      </c>
      <c r="G494" s="190" t="s">
        <v>274</v>
      </c>
      <c r="H494" s="191">
        <v>117.25</v>
      </c>
      <c r="I494" s="192"/>
      <c r="J494" s="193">
        <f t="shared" si="0"/>
        <v>0</v>
      </c>
      <c r="K494" s="189" t="s">
        <v>157</v>
      </c>
      <c r="L494" s="40"/>
      <c r="M494" s="194" t="s">
        <v>1</v>
      </c>
      <c r="N494" s="195" t="s">
        <v>42</v>
      </c>
      <c r="O494" s="72"/>
      <c r="P494" s="196">
        <f t="shared" si="1"/>
        <v>0</v>
      </c>
      <c r="Q494" s="196">
        <v>0</v>
      </c>
      <c r="R494" s="196">
        <f t="shared" si="2"/>
        <v>0</v>
      </c>
      <c r="S494" s="196">
        <v>0</v>
      </c>
      <c r="T494" s="197">
        <f t="shared" si="3"/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198" t="s">
        <v>194</v>
      </c>
      <c r="AT494" s="198" t="s">
        <v>153</v>
      </c>
      <c r="AU494" s="198" t="s">
        <v>159</v>
      </c>
      <c r="AY494" s="18" t="s">
        <v>151</v>
      </c>
      <c r="BE494" s="199">
        <f t="shared" si="4"/>
        <v>0</v>
      </c>
      <c r="BF494" s="199">
        <f t="shared" si="5"/>
        <v>0</v>
      </c>
      <c r="BG494" s="199">
        <f t="shared" si="6"/>
        <v>0</v>
      </c>
      <c r="BH494" s="199">
        <f t="shared" si="7"/>
        <v>0</v>
      </c>
      <c r="BI494" s="199">
        <f t="shared" si="8"/>
        <v>0</v>
      </c>
      <c r="BJ494" s="18" t="s">
        <v>159</v>
      </c>
      <c r="BK494" s="199">
        <f t="shared" si="9"/>
        <v>0</v>
      </c>
      <c r="BL494" s="18" t="s">
        <v>194</v>
      </c>
      <c r="BM494" s="198" t="s">
        <v>705</v>
      </c>
    </row>
    <row r="495" spans="1:65" s="2" customFormat="1" ht="16.5" customHeight="1">
      <c r="A495" s="35"/>
      <c r="B495" s="36"/>
      <c r="C495" s="248" t="s">
        <v>706</v>
      </c>
      <c r="D495" s="248" t="s">
        <v>450</v>
      </c>
      <c r="E495" s="249" t="s">
        <v>707</v>
      </c>
      <c r="F495" s="250" t="s">
        <v>708</v>
      </c>
      <c r="G495" s="251" t="s">
        <v>274</v>
      </c>
      <c r="H495" s="252">
        <v>123.113</v>
      </c>
      <c r="I495" s="253"/>
      <c r="J495" s="254">
        <f t="shared" si="0"/>
        <v>0</v>
      </c>
      <c r="K495" s="250" t="s">
        <v>157</v>
      </c>
      <c r="L495" s="255"/>
      <c r="M495" s="256" t="s">
        <v>1</v>
      </c>
      <c r="N495" s="257" t="s">
        <v>42</v>
      </c>
      <c r="O495" s="72"/>
      <c r="P495" s="196">
        <f t="shared" si="1"/>
        <v>0</v>
      </c>
      <c r="Q495" s="196">
        <v>0</v>
      </c>
      <c r="R495" s="196">
        <f t="shared" si="2"/>
        <v>0</v>
      </c>
      <c r="S495" s="196">
        <v>0</v>
      </c>
      <c r="T495" s="197">
        <f t="shared" si="3"/>
        <v>0</v>
      </c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R495" s="198" t="s">
        <v>235</v>
      </c>
      <c r="AT495" s="198" t="s">
        <v>450</v>
      </c>
      <c r="AU495" s="198" t="s">
        <v>159</v>
      </c>
      <c r="AY495" s="18" t="s">
        <v>151</v>
      </c>
      <c r="BE495" s="199">
        <f t="shared" si="4"/>
        <v>0</v>
      </c>
      <c r="BF495" s="199">
        <f t="shared" si="5"/>
        <v>0</v>
      </c>
      <c r="BG495" s="199">
        <f t="shared" si="6"/>
        <v>0</v>
      </c>
      <c r="BH495" s="199">
        <f t="shared" si="7"/>
        <v>0</v>
      </c>
      <c r="BI495" s="199">
        <f t="shared" si="8"/>
        <v>0</v>
      </c>
      <c r="BJ495" s="18" t="s">
        <v>159</v>
      </c>
      <c r="BK495" s="199">
        <f t="shared" si="9"/>
        <v>0</v>
      </c>
      <c r="BL495" s="18" t="s">
        <v>194</v>
      </c>
      <c r="BM495" s="198" t="s">
        <v>709</v>
      </c>
    </row>
    <row r="496" spans="2:51" s="13" customFormat="1" ht="11.25">
      <c r="B496" s="200"/>
      <c r="C496" s="201"/>
      <c r="D496" s="202" t="s">
        <v>160</v>
      </c>
      <c r="E496" s="203" t="s">
        <v>1</v>
      </c>
      <c r="F496" s="204" t="s">
        <v>710</v>
      </c>
      <c r="G496" s="201"/>
      <c r="H496" s="205">
        <v>123.1125</v>
      </c>
      <c r="I496" s="206"/>
      <c r="J496" s="201"/>
      <c r="K496" s="201"/>
      <c r="L496" s="207"/>
      <c r="M496" s="208"/>
      <c r="N496" s="209"/>
      <c r="O496" s="209"/>
      <c r="P496" s="209"/>
      <c r="Q496" s="209"/>
      <c r="R496" s="209"/>
      <c r="S496" s="209"/>
      <c r="T496" s="210"/>
      <c r="AT496" s="211" t="s">
        <v>160</v>
      </c>
      <c r="AU496" s="211" t="s">
        <v>159</v>
      </c>
      <c r="AV496" s="13" t="s">
        <v>159</v>
      </c>
      <c r="AW496" s="13" t="s">
        <v>34</v>
      </c>
      <c r="AX496" s="13" t="s">
        <v>76</v>
      </c>
      <c r="AY496" s="211" t="s">
        <v>151</v>
      </c>
    </row>
    <row r="497" spans="2:51" s="14" customFormat="1" ht="11.25">
      <c r="B497" s="212"/>
      <c r="C497" s="213"/>
      <c r="D497" s="202" t="s">
        <v>160</v>
      </c>
      <c r="E497" s="214" t="s">
        <v>1</v>
      </c>
      <c r="F497" s="215" t="s">
        <v>162</v>
      </c>
      <c r="G497" s="213"/>
      <c r="H497" s="216">
        <v>123.1125</v>
      </c>
      <c r="I497" s="217"/>
      <c r="J497" s="213"/>
      <c r="K497" s="213"/>
      <c r="L497" s="218"/>
      <c r="M497" s="219"/>
      <c r="N497" s="220"/>
      <c r="O497" s="220"/>
      <c r="P497" s="220"/>
      <c r="Q497" s="220"/>
      <c r="R497" s="220"/>
      <c r="S497" s="220"/>
      <c r="T497" s="221"/>
      <c r="AT497" s="222" t="s">
        <v>160</v>
      </c>
      <c r="AU497" s="222" t="s">
        <v>159</v>
      </c>
      <c r="AV497" s="14" t="s">
        <v>158</v>
      </c>
      <c r="AW497" s="14" t="s">
        <v>34</v>
      </c>
      <c r="AX497" s="14" t="s">
        <v>84</v>
      </c>
      <c r="AY497" s="222" t="s">
        <v>151</v>
      </c>
    </row>
    <row r="498" spans="1:65" s="2" customFormat="1" ht="16.5" customHeight="1">
      <c r="A498" s="35"/>
      <c r="B498" s="36"/>
      <c r="C498" s="187" t="s">
        <v>449</v>
      </c>
      <c r="D498" s="187" t="s">
        <v>153</v>
      </c>
      <c r="E498" s="188" t="s">
        <v>711</v>
      </c>
      <c r="F498" s="189" t="s">
        <v>712</v>
      </c>
      <c r="G498" s="190" t="s">
        <v>174</v>
      </c>
      <c r="H498" s="191">
        <v>1</v>
      </c>
      <c r="I498" s="192"/>
      <c r="J498" s="193">
        <f>ROUND(I498*H498,2)</f>
        <v>0</v>
      </c>
      <c r="K498" s="189" t="s">
        <v>157</v>
      </c>
      <c r="L498" s="40"/>
      <c r="M498" s="194" t="s">
        <v>1</v>
      </c>
      <c r="N498" s="195" t="s">
        <v>42</v>
      </c>
      <c r="O498" s="72"/>
      <c r="P498" s="196">
        <f>O498*H498</f>
        <v>0</v>
      </c>
      <c r="Q498" s="196">
        <v>0</v>
      </c>
      <c r="R498" s="196">
        <f>Q498*H498</f>
        <v>0</v>
      </c>
      <c r="S498" s="196">
        <v>0</v>
      </c>
      <c r="T498" s="197">
        <f>S498*H498</f>
        <v>0</v>
      </c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R498" s="198" t="s">
        <v>194</v>
      </c>
      <c r="AT498" s="198" t="s">
        <v>153</v>
      </c>
      <c r="AU498" s="198" t="s">
        <v>159</v>
      </c>
      <c r="AY498" s="18" t="s">
        <v>151</v>
      </c>
      <c r="BE498" s="199">
        <f>IF(N498="základní",J498,0)</f>
        <v>0</v>
      </c>
      <c r="BF498" s="199">
        <f>IF(N498="snížená",J498,0)</f>
        <v>0</v>
      </c>
      <c r="BG498" s="199">
        <f>IF(N498="zákl. přenesená",J498,0)</f>
        <v>0</v>
      </c>
      <c r="BH498" s="199">
        <f>IF(N498="sníž. přenesená",J498,0)</f>
        <v>0</v>
      </c>
      <c r="BI498" s="199">
        <f>IF(N498="nulová",J498,0)</f>
        <v>0</v>
      </c>
      <c r="BJ498" s="18" t="s">
        <v>159</v>
      </c>
      <c r="BK498" s="199">
        <f>ROUND(I498*H498,2)</f>
        <v>0</v>
      </c>
      <c r="BL498" s="18" t="s">
        <v>194</v>
      </c>
      <c r="BM498" s="198" t="s">
        <v>713</v>
      </c>
    </row>
    <row r="499" spans="1:65" s="2" customFormat="1" ht="16.5" customHeight="1">
      <c r="A499" s="35"/>
      <c r="B499" s="36"/>
      <c r="C499" s="248" t="s">
        <v>714</v>
      </c>
      <c r="D499" s="248" t="s">
        <v>450</v>
      </c>
      <c r="E499" s="249" t="s">
        <v>715</v>
      </c>
      <c r="F499" s="250" t="s">
        <v>716</v>
      </c>
      <c r="G499" s="251" t="s">
        <v>174</v>
      </c>
      <c r="H499" s="252">
        <v>110</v>
      </c>
      <c r="I499" s="253"/>
      <c r="J499" s="254">
        <f>ROUND(I499*H499,2)</f>
        <v>0</v>
      </c>
      <c r="K499" s="250" t="s">
        <v>157</v>
      </c>
      <c r="L499" s="255"/>
      <c r="M499" s="256" t="s">
        <v>1</v>
      </c>
      <c r="N499" s="257" t="s">
        <v>42</v>
      </c>
      <c r="O499" s="72"/>
      <c r="P499" s="196">
        <f>O499*H499</f>
        <v>0</v>
      </c>
      <c r="Q499" s="196">
        <v>0</v>
      </c>
      <c r="R499" s="196">
        <f>Q499*H499</f>
        <v>0</v>
      </c>
      <c r="S499" s="196">
        <v>0</v>
      </c>
      <c r="T499" s="197">
        <f>S499*H499</f>
        <v>0</v>
      </c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R499" s="198" t="s">
        <v>235</v>
      </c>
      <c r="AT499" s="198" t="s">
        <v>450</v>
      </c>
      <c r="AU499" s="198" t="s">
        <v>159</v>
      </c>
      <c r="AY499" s="18" t="s">
        <v>151</v>
      </c>
      <c r="BE499" s="199">
        <f>IF(N499="základní",J499,0)</f>
        <v>0</v>
      </c>
      <c r="BF499" s="199">
        <f>IF(N499="snížená",J499,0)</f>
        <v>0</v>
      </c>
      <c r="BG499" s="199">
        <f>IF(N499="zákl. přenesená",J499,0)</f>
        <v>0</v>
      </c>
      <c r="BH499" s="199">
        <f>IF(N499="sníž. přenesená",J499,0)</f>
        <v>0</v>
      </c>
      <c r="BI499" s="199">
        <f>IF(N499="nulová",J499,0)</f>
        <v>0</v>
      </c>
      <c r="BJ499" s="18" t="s">
        <v>159</v>
      </c>
      <c r="BK499" s="199">
        <f>ROUND(I499*H499,2)</f>
        <v>0</v>
      </c>
      <c r="BL499" s="18" t="s">
        <v>194</v>
      </c>
      <c r="BM499" s="198" t="s">
        <v>717</v>
      </c>
    </row>
    <row r="500" spans="1:65" s="2" customFormat="1" ht="24.2" customHeight="1">
      <c r="A500" s="35"/>
      <c r="B500" s="36"/>
      <c r="C500" s="187" t="s">
        <v>453</v>
      </c>
      <c r="D500" s="187" t="s">
        <v>153</v>
      </c>
      <c r="E500" s="188" t="s">
        <v>718</v>
      </c>
      <c r="F500" s="189" t="s">
        <v>719</v>
      </c>
      <c r="G500" s="190" t="s">
        <v>479</v>
      </c>
      <c r="H500" s="258"/>
      <c r="I500" s="192"/>
      <c r="J500" s="193">
        <f>ROUND(I500*H500,2)</f>
        <v>0</v>
      </c>
      <c r="K500" s="189" t="s">
        <v>157</v>
      </c>
      <c r="L500" s="40"/>
      <c r="M500" s="194" t="s">
        <v>1</v>
      </c>
      <c r="N500" s="195" t="s">
        <v>42</v>
      </c>
      <c r="O500" s="72"/>
      <c r="P500" s="196">
        <f>O500*H500</f>
        <v>0</v>
      </c>
      <c r="Q500" s="196">
        <v>0</v>
      </c>
      <c r="R500" s="196">
        <f>Q500*H500</f>
        <v>0</v>
      </c>
      <c r="S500" s="196">
        <v>0</v>
      </c>
      <c r="T500" s="197">
        <f>S500*H500</f>
        <v>0</v>
      </c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R500" s="198" t="s">
        <v>194</v>
      </c>
      <c r="AT500" s="198" t="s">
        <v>153</v>
      </c>
      <c r="AU500" s="198" t="s">
        <v>159</v>
      </c>
      <c r="AY500" s="18" t="s">
        <v>151</v>
      </c>
      <c r="BE500" s="199">
        <f>IF(N500="základní",J500,0)</f>
        <v>0</v>
      </c>
      <c r="BF500" s="199">
        <f>IF(N500="snížená",J500,0)</f>
        <v>0</v>
      </c>
      <c r="BG500" s="199">
        <f>IF(N500="zákl. přenesená",J500,0)</f>
        <v>0</v>
      </c>
      <c r="BH500" s="199">
        <f>IF(N500="sníž. přenesená",J500,0)</f>
        <v>0</v>
      </c>
      <c r="BI500" s="199">
        <f>IF(N500="nulová",J500,0)</f>
        <v>0</v>
      </c>
      <c r="BJ500" s="18" t="s">
        <v>159</v>
      </c>
      <c r="BK500" s="199">
        <f>ROUND(I500*H500,2)</f>
        <v>0</v>
      </c>
      <c r="BL500" s="18" t="s">
        <v>194</v>
      </c>
      <c r="BM500" s="198" t="s">
        <v>720</v>
      </c>
    </row>
    <row r="501" spans="2:63" s="12" customFormat="1" ht="22.9" customHeight="1">
      <c r="B501" s="171"/>
      <c r="C501" s="172"/>
      <c r="D501" s="173" t="s">
        <v>75</v>
      </c>
      <c r="E501" s="185" t="s">
        <v>721</v>
      </c>
      <c r="F501" s="185" t="s">
        <v>722</v>
      </c>
      <c r="G501" s="172"/>
      <c r="H501" s="172"/>
      <c r="I501" s="175"/>
      <c r="J501" s="186">
        <f>BK501</f>
        <v>0</v>
      </c>
      <c r="K501" s="172"/>
      <c r="L501" s="177"/>
      <c r="M501" s="178"/>
      <c r="N501" s="179"/>
      <c r="O501" s="179"/>
      <c r="P501" s="180">
        <f>SUM(P502:P516)</f>
        <v>0</v>
      </c>
      <c r="Q501" s="179"/>
      <c r="R501" s="180">
        <f>SUM(R502:R516)</f>
        <v>0</v>
      </c>
      <c r="S501" s="179"/>
      <c r="T501" s="181">
        <f>SUM(T502:T516)</f>
        <v>0</v>
      </c>
      <c r="AR501" s="182" t="s">
        <v>159</v>
      </c>
      <c r="AT501" s="183" t="s">
        <v>75</v>
      </c>
      <c r="AU501" s="183" t="s">
        <v>84</v>
      </c>
      <c r="AY501" s="182" t="s">
        <v>151</v>
      </c>
      <c r="BK501" s="184">
        <f>SUM(BK502:BK516)</f>
        <v>0</v>
      </c>
    </row>
    <row r="502" spans="1:65" s="2" customFormat="1" ht="16.5" customHeight="1">
      <c r="A502" s="35"/>
      <c r="B502" s="36"/>
      <c r="C502" s="187" t="s">
        <v>723</v>
      </c>
      <c r="D502" s="187" t="s">
        <v>153</v>
      </c>
      <c r="E502" s="188" t="s">
        <v>724</v>
      </c>
      <c r="F502" s="189" t="s">
        <v>725</v>
      </c>
      <c r="G502" s="190" t="s">
        <v>274</v>
      </c>
      <c r="H502" s="191">
        <v>12.7</v>
      </c>
      <c r="I502" s="192"/>
      <c r="J502" s="193">
        <f>ROUND(I502*H502,2)</f>
        <v>0</v>
      </c>
      <c r="K502" s="189" t="s">
        <v>157</v>
      </c>
      <c r="L502" s="40"/>
      <c r="M502" s="194" t="s">
        <v>1</v>
      </c>
      <c r="N502" s="195" t="s">
        <v>42</v>
      </c>
      <c r="O502" s="72"/>
      <c r="P502" s="196">
        <f>O502*H502</f>
        <v>0</v>
      </c>
      <c r="Q502" s="196">
        <v>0</v>
      </c>
      <c r="R502" s="196">
        <f>Q502*H502</f>
        <v>0</v>
      </c>
      <c r="S502" s="196">
        <v>0</v>
      </c>
      <c r="T502" s="197">
        <f>S502*H502</f>
        <v>0</v>
      </c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R502" s="198" t="s">
        <v>194</v>
      </c>
      <c r="AT502" s="198" t="s">
        <v>153</v>
      </c>
      <c r="AU502" s="198" t="s">
        <v>159</v>
      </c>
      <c r="AY502" s="18" t="s">
        <v>151</v>
      </c>
      <c r="BE502" s="199">
        <f>IF(N502="základní",J502,0)</f>
        <v>0</v>
      </c>
      <c r="BF502" s="199">
        <f>IF(N502="snížená",J502,0)</f>
        <v>0</v>
      </c>
      <c r="BG502" s="199">
        <f>IF(N502="zákl. přenesená",J502,0)</f>
        <v>0</v>
      </c>
      <c r="BH502" s="199">
        <f>IF(N502="sníž. přenesená",J502,0)</f>
        <v>0</v>
      </c>
      <c r="BI502" s="199">
        <f>IF(N502="nulová",J502,0)</f>
        <v>0</v>
      </c>
      <c r="BJ502" s="18" t="s">
        <v>159</v>
      </c>
      <c r="BK502" s="199">
        <f>ROUND(I502*H502,2)</f>
        <v>0</v>
      </c>
      <c r="BL502" s="18" t="s">
        <v>194</v>
      </c>
      <c r="BM502" s="198" t="s">
        <v>726</v>
      </c>
    </row>
    <row r="503" spans="2:51" s="13" customFormat="1" ht="11.25">
      <c r="B503" s="200"/>
      <c r="C503" s="201"/>
      <c r="D503" s="202" t="s">
        <v>160</v>
      </c>
      <c r="E503" s="203" t="s">
        <v>1</v>
      </c>
      <c r="F503" s="204" t="s">
        <v>727</v>
      </c>
      <c r="G503" s="201"/>
      <c r="H503" s="205">
        <v>12.7</v>
      </c>
      <c r="I503" s="206"/>
      <c r="J503" s="201"/>
      <c r="K503" s="201"/>
      <c r="L503" s="207"/>
      <c r="M503" s="208"/>
      <c r="N503" s="209"/>
      <c r="O503" s="209"/>
      <c r="P503" s="209"/>
      <c r="Q503" s="209"/>
      <c r="R503" s="209"/>
      <c r="S503" s="209"/>
      <c r="T503" s="210"/>
      <c r="AT503" s="211" t="s">
        <v>160</v>
      </c>
      <c r="AU503" s="211" t="s">
        <v>159</v>
      </c>
      <c r="AV503" s="13" t="s">
        <v>159</v>
      </c>
      <c r="AW503" s="13" t="s">
        <v>34</v>
      </c>
      <c r="AX503" s="13" t="s">
        <v>76</v>
      </c>
      <c r="AY503" s="211" t="s">
        <v>151</v>
      </c>
    </row>
    <row r="504" spans="2:51" s="14" customFormat="1" ht="11.25">
      <c r="B504" s="212"/>
      <c r="C504" s="213"/>
      <c r="D504" s="202" t="s">
        <v>160</v>
      </c>
      <c r="E504" s="214" t="s">
        <v>1</v>
      </c>
      <c r="F504" s="215" t="s">
        <v>162</v>
      </c>
      <c r="G504" s="213"/>
      <c r="H504" s="216">
        <v>12.7</v>
      </c>
      <c r="I504" s="217"/>
      <c r="J504" s="213"/>
      <c r="K504" s="213"/>
      <c r="L504" s="218"/>
      <c r="M504" s="219"/>
      <c r="N504" s="220"/>
      <c r="O504" s="220"/>
      <c r="P504" s="220"/>
      <c r="Q504" s="220"/>
      <c r="R504" s="220"/>
      <c r="S504" s="220"/>
      <c r="T504" s="221"/>
      <c r="AT504" s="222" t="s">
        <v>160</v>
      </c>
      <c r="AU504" s="222" t="s">
        <v>159</v>
      </c>
      <c r="AV504" s="14" t="s">
        <v>158</v>
      </c>
      <c r="AW504" s="14" t="s">
        <v>34</v>
      </c>
      <c r="AX504" s="14" t="s">
        <v>84</v>
      </c>
      <c r="AY504" s="222" t="s">
        <v>151</v>
      </c>
    </row>
    <row r="505" spans="1:65" s="2" customFormat="1" ht="16.5" customHeight="1">
      <c r="A505" s="35"/>
      <c r="B505" s="36"/>
      <c r="C505" s="248" t="s">
        <v>458</v>
      </c>
      <c r="D505" s="248" t="s">
        <v>450</v>
      </c>
      <c r="E505" s="249" t="s">
        <v>728</v>
      </c>
      <c r="F505" s="250" t="s">
        <v>729</v>
      </c>
      <c r="G505" s="251" t="s">
        <v>274</v>
      </c>
      <c r="H505" s="252">
        <v>13.716</v>
      </c>
      <c r="I505" s="253"/>
      <c r="J505" s="254">
        <f>ROUND(I505*H505,2)</f>
        <v>0</v>
      </c>
      <c r="K505" s="250" t="s">
        <v>157</v>
      </c>
      <c r="L505" s="255"/>
      <c r="M505" s="256" t="s">
        <v>1</v>
      </c>
      <c r="N505" s="257" t="s">
        <v>42</v>
      </c>
      <c r="O505" s="72"/>
      <c r="P505" s="196">
        <f>O505*H505</f>
        <v>0</v>
      </c>
      <c r="Q505" s="196">
        <v>0</v>
      </c>
      <c r="R505" s="196">
        <f>Q505*H505</f>
        <v>0</v>
      </c>
      <c r="S505" s="196">
        <v>0</v>
      </c>
      <c r="T505" s="197">
        <f>S505*H505</f>
        <v>0</v>
      </c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R505" s="198" t="s">
        <v>235</v>
      </c>
      <c r="AT505" s="198" t="s">
        <v>450</v>
      </c>
      <c r="AU505" s="198" t="s">
        <v>159</v>
      </c>
      <c r="AY505" s="18" t="s">
        <v>151</v>
      </c>
      <c r="BE505" s="199">
        <f>IF(N505="základní",J505,0)</f>
        <v>0</v>
      </c>
      <c r="BF505" s="199">
        <f>IF(N505="snížená",J505,0)</f>
        <v>0</v>
      </c>
      <c r="BG505" s="199">
        <f>IF(N505="zákl. přenesená",J505,0)</f>
        <v>0</v>
      </c>
      <c r="BH505" s="199">
        <f>IF(N505="sníž. přenesená",J505,0)</f>
        <v>0</v>
      </c>
      <c r="BI505" s="199">
        <f>IF(N505="nulová",J505,0)</f>
        <v>0</v>
      </c>
      <c r="BJ505" s="18" t="s">
        <v>159</v>
      </c>
      <c r="BK505" s="199">
        <f>ROUND(I505*H505,2)</f>
        <v>0</v>
      </c>
      <c r="BL505" s="18" t="s">
        <v>194</v>
      </c>
      <c r="BM505" s="198" t="s">
        <v>730</v>
      </c>
    </row>
    <row r="506" spans="2:51" s="13" customFormat="1" ht="11.25">
      <c r="B506" s="200"/>
      <c r="C506" s="201"/>
      <c r="D506" s="202" t="s">
        <v>160</v>
      </c>
      <c r="E506" s="203" t="s">
        <v>1</v>
      </c>
      <c r="F506" s="204" t="s">
        <v>731</v>
      </c>
      <c r="G506" s="201"/>
      <c r="H506" s="205">
        <v>13.716</v>
      </c>
      <c r="I506" s="206"/>
      <c r="J506" s="201"/>
      <c r="K506" s="201"/>
      <c r="L506" s="207"/>
      <c r="M506" s="208"/>
      <c r="N506" s="209"/>
      <c r="O506" s="209"/>
      <c r="P506" s="209"/>
      <c r="Q506" s="209"/>
      <c r="R506" s="209"/>
      <c r="S506" s="209"/>
      <c r="T506" s="210"/>
      <c r="AT506" s="211" t="s">
        <v>160</v>
      </c>
      <c r="AU506" s="211" t="s">
        <v>159</v>
      </c>
      <c r="AV506" s="13" t="s">
        <v>159</v>
      </c>
      <c r="AW506" s="13" t="s">
        <v>34</v>
      </c>
      <c r="AX506" s="13" t="s">
        <v>76</v>
      </c>
      <c r="AY506" s="211" t="s">
        <v>151</v>
      </c>
    </row>
    <row r="507" spans="2:51" s="14" customFormat="1" ht="11.25">
      <c r="B507" s="212"/>
      <c r="C507" s="213"/>
      <c r="D507" s="202" t="s">
        <v>160</v>
      </c>
      <c r="E507" s="214" t="s">
        <v>1</v>
      </c>
      <c r="F507" s="215" t="s">
        <v>162</v>
      </c>
      <c r="G507" s="213"/>
      <c r="H507" s="216">
        <v>13.716</v>
      </c>
      <c r="I507" s="217"/>
      <c r="J507" s="213"/>
      <c r="K507" s="213"/>
      <c r="L507" s="218"/>
      <c r="M507" s="219"/>
      <c r="N507" s="220"/>
      <c r="O507" s="220"/>
      <c r="P507" s="220"/>
      <c r="Q507" s="220"/>
      <c r="R507" s="220"/>
      <c r="S507" s="220"/>
      <c r="T507" s="221"/>
      <c r="AT507" s="222" t="s">
        <v>160</v>
      </c>
      <c r="AU507" s="222" t="s">
        <v>159</v>
      </c>
      <c r="AV507" s="14" t="s">
        <v>158</v>
      </c>
      <c r="AW507" s="14" t="s">
        <v>34</v>
      </c>
      <c r="AX507" s="14" t="s">
        <v>84</v>
      </c>
      <c r="AY507" s="222" t="s">
        <v>151</v>
      </c>
    </row>
    <row r="508" spans="1:65" s="2" customFormat="1" ht="16.5" customHeight="1">
      <c r="A508" s="35"/>
      <c r="B508" s="36"/>
      <c r="C508" s="187" t="s">
        <v>732</v>
      </c>
      <c r="D508" s="187" t="s">
        <v>153</v>
      </c>
      <c r="E508" s="188" t="s">
        <v>733</v>
      </c>
      <c r="F508" s="189" t="s">
        <v>734</v>
      </c>
      <c r="G508" s="190" t="s">
        <v>165</v>
      </c>
      <c r="H508" s="191">
        <v>14.4</v>
      </c>
      <c r="I508" s="192"/>
      <c r="J508" s="193">
        <f>ROUND(I508*H508,2)</f>
        <v>0</v>
      </c>
      <c r="K508" s="189" t="s">
        <v>157</v>
      </c>
      <c r="L508" s="40"/>
      <c r="M508" s="194" t="s">
        <v>1</v>
      </c>
      <c r="N508" s="195" t="s">
        <v>42</v>
      </c>
      <c r="O508" s="72"/>
      <c r="P508" s="196">
        <f>O508*H508</f>
        <v>0</v>
      </c>
      <c r="Q508" s="196">
        <v>0</v>
      </c>
      <c r="R508" s="196">
        <f>Q508*H508</f>
        <v>0</v>
      </c>
      <c r="S508" s="196">
        <v>0</v>
      </c>
      <c r="T508" s="197">
        <f>S508*H508</f>
        <v>0</v>
      </c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R508" s="198" t="s">
        <v>194</v>
      </c>
      <c r="AT508" s="198" t="s">
        <v>153</v>
      </c>
      <c r="AU508" s="198" t="s">
        <v>159</v>
      </c>
      <c r="AY508" s="18" t="s">
        <v>151</v>
      </c>
      <c r="BE508" s="199">
        <f>IF(N508="základní",J508,0)</f>
        <v>0</v>
      </c>
      <c r="BF508" s="199">
        <f>IF(N508="snížená",J508,0)</f>
        <v>0</v>
      </c>
      <c r="BG508" s="199">
        <f>IF(N508="zákl. přenesená",J508,0)</f>
        <v>0</v>
      </c>
      <c r="BH508" s="199">
        <f>IF(N508="sníž. přenesená",J508,0)</f>
        <v>0</v>
      </c>
      <c r="BI508" s="199">
        <f>IF(N508="nulová",J508,0)</f>
        <v>0</v>
      </c>
      <c r="BJ508" s="18" t="s">
        <v>159</v>
      </c>
      <c r="BK508" s="199">
        <f>ROUND(I508*H508,2)</f>
        <v>0</v>
      </c>
      <c r="BL508" s="18" t="s">
        <v>194</v>
      </c>
      <c r="BM508" s="198" t="s">
        <v>735</v>
      </c>
    </row>
    <row r="509" spans="2:51" s="13" customFormat="1" ht="11.25">
      <c r="B509" s="200"/>
      <c r="C509" s="201"/>
      <c r="D509" s="202" t="s">
        <v>160</v>
      </c>
      <c r="E509" s="203" t="s">
        <v>1</v>
      </c>
      <c r="F509" s="204" t="s">
        <v>736</v>
      </c>
      <c r="G509" s="201"/>
      <c r="H509" s="205">
        <v>14.4</v>
      </c>
      <c r="I509" s="206"/>
      <c r="J509" s="201"/>
      <c r="K509" s="201"/>
      <c r="L509" s="207"/>
      <c r="M509" s="208"/>
      <c r="N509" s="209"/>
      <c r="O509" s="209"/>
      <c r="P509" s="209"/>
      <c r="Q509" s="209"/>
      <c r="R509" s="209"/>
      <c r="S509" s="209"/>
      <c r="T509" s="210"/>
      <c r="AT509" s="211" t="s">
        <v>160</v>
      </c>
      <c r="AU509" s="211" t="s">
        <v>159</v>
      </c>
      <c r="AV509" s="13" t="s">
        <v>159</v>
      </c>
      <c r="AW509" s="13" t="s">
        <v>34</v>
      </c>
      <c r="AX509" s="13" t="s">
        <v>76</v>
      </c>
      <c r="AY509" s="211" t="s">
        <v>151</v>
      </c>
    </row>
    <row r="510" spans="2:51" s="14" customFormat="1" ht="11.25">
      <c r="B510" s="212"/>
      <c r="C510" s="213"/>
      <c r="D510" s="202" t="s">
        <v>160</v>
      </c>
      <c r="E510" s="214" t="s">
        <v>1</v>
      </c>
      <c r="F510" s="215" t="s">
        <v>162</v>
      </c>
      <c r="G510" s="213"/>
      <c r="H510" s="216">
        <v>14.4</v>
      </c>
      <c r="I510" s="217"/>
      <c r="J510" s="213"/>
      <c r="K510" s="213"/>
      <c r="L510" s="218"/>
      <c r="M510" s="219"/>
      <c r="N510" s="220"/>
      <c r="O510" s="220"/>
      <c r="P510" s="220"/>
      <c r="Q510" s="220"/>
      <c r="R510" s="220"/>
      <c r="S510" s="220"/>
      <c r="T510" s="221"/>
      <c r="AT510" s="222" t="s">
        <v>160</v>
      </c>
      <c r="AU510" s="222" t="s">
        <v>159</v>
      </c>
      <c r="AV510" s="14" t="s">
        <v>158</v>
      </c>
      <c r="AW510" s="14" t="s">
        <v>34</v>
      </c>
      <c r="AX510" s="14" t="s">
        <v>84</v>
      </c>
      <c r="AY510" s="222" t="s">
        <v>151</v>
      </c>
    </row>
    <row r="511" spans="1:65" s="2" customFormat="1" ht="24.2" customHeight="1">
      <c r="A511" s="35"/>
      <c r="B511" s="36"/>
      <c r="C511" s="187" t="s">
        <v>461</v>
      </c>
      <c r="D511" s="187" t="s">
        <v>153</v>
      </c>
      <c r="E511" s="188" t="s">
        <v>737</v>
      </c>
      <c r="F511" s="189" t="s">
        <v>738</v>
      </c>
      <c r="G511" s="190" t="s">
        <v>165</v>
      </c>
      <c r="H511" s="191">
        <v>14.4</v>
      </c>
      <c r="I511" s="192"/>
      <c r="J511" s="193">
        <f>ROUND(I511*H511,2)</f>
        <v>0</v>
      </c>
      <c r="K511" s="189" t="s">
        <v>157</v>
      </c>
      <c r="L511" s="40"/>
      <c r="M511" s="194" t="s">
        <v>1</v>
      </c>
      <c r="N511" s="195" t="s">
        <v>42</v>
      </c>
      <c r="O511" s="72"/>
      <c r="P511" s="196">
        <f>O511*H511</f>
        <v>0</v>
      </c>
      <c r="Q511" s="196">
        <v>0</v>
      </c>
      <c r="R511" s="196">
        <f>Q511*H511</f>
        <v>0</v>
      </c>
      <c r="S511" s="196">
        <v>0</v>
      </c>
      <c r="T511" s="197">
        <f>S511*H511</f>
        <v>0</v>
      </c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R511" s="198" t="s">
        <v>194</v>
      </c>
      <c r="AT511" s="198" t="s">
        <v>153</v>
      </c>
      <c r="AU511" s="198" t="s">
        <v>159</v>
      </c>
      <c r="AY511" s="18" t="s">
        <v>151</v>
      </c>
      <c r="BE511" s="199">
        <f>IF(N511="základní",J511,0)</f>
        <v>0</v>
      </c>
      <c r="BF511" s="199">
        <f>IF(N511="snížená",J511,0)</f>
        <v>0</v>
      </c>
      <c r="BG511" s="199">
        <f>IF(N511="zákl. přenesená",J511,0)</f>
        <v>0</v>
      </c>
      <c r="BH511" s="199">
        <f>IF(N511="sníž. přenesená",J511,0)</f>
        <v>0</v>
      </c>
      <c r="BI511" s="199">
        <f>IF(N511="nulová",J511,0)</f>
        <v>0</v>
      </c>
      <c r="BJ511" s="18" t="s">
        <v>159</v>
      </c>
      <c r="BK511" s="199">
        <f>ROUND(I511*H511,2)</f>
        <v>0</v>
      </c>
      <c r="BL511" s="18" t="s">
        <v>194</v>
      </c>
      <c r="BM511" s="198" t="s">
        <v>739</v>
      </c>
    </row>
    <row r="512" spans="2:51" s="13" customFormat="1" ht="11.25">
      <c r="B512" s="200"/>
      <c r="C512" s="201"/>
      <c r="D512" s="202" t="s">
        <v>160</v>
      </c>
      <c r="E512" s="203" t="s">
        <v>1</v>
      </c>
      <c r="F512" s="204" t="s">
        <v>736</v>
      </c>
      <c r="G512" s="201"/>
      <c r="H512" s="205">
        <v>14.4</v>
      </c>
      <c r="I512" s="206"/>
      <c r="J512" s="201"/>
      <c r="K512" s="201"/>
      <c r="L512" s="207"/>
      <c r="M512" s="208"/>
      <c r="N512" s="209"/>
      <c r="O512" s="209"/>
      <c r="P512" s="209"/>
      <c r="Q512" s="209"/>
      <c r="R512" s="209"/>
      <c r="S512" s="209"/>
      <c r="T512" s="210"/>
      <c r="AT512" s="211" t="s">
        <v>160</v>
      </c>
      <c r="AU512" s="211" t="s">
        <v>159</v>
      </c>
      <c r="AV512" s="13" t="s">
        <v>159</v>
      </c>
      <c r="AW512" s="13" t="s">
        <v>34</v>
      </c>
      <c r="AX512" s="13" t="s">
        <v>76</v>
      </c>
      <c r="AY512" s="211" t="s">
        <v>151</v>
      </c>
    </row>
    <row r="513" spans="2:51" s="14" customFormat="1" ht="11.25">
      <c r="B513" s="212"/>
      <c r="C513" s="213"/>
      <c r="D513" s="202" t="s">
        <v>160</v>
      </c>
      <c r="E513" s="214" t="s">
        <v>1</v>
      </c>
      <c r="F513" s="215" t="s">
        <v>162</v>
      </c>
      <c r="G513" s="213"/>
      <c r="H513" s="216">
        <v>14.4</v>
      </c>
      <c r="I513" s="217"/>
      <c r="J513" s="213"/>
      <c r="K513" s="213"/>
      <c r="L513" s="218"/>
      <c r="M513" s="219"/>
      <c r="N513" s="220"/>
      <c r="O513" s="220"/>
      <c r="P513" s="220"/>
      <c r="Q513" s="220"/>
      <c r="R513" s="220"/>
      <c r="S513" s="220"/>
      <c r="T513" s="221"/>
      <c r="AT513" s="222" t="s">
        <v>160</v>
      </c>
      <c r="AU513" s="222" t="s">
        <v>159</v>
      </c>
      <c r="AV513" s="14" t="s">
        <v>158</v>
      </c>
      <c r="AW513" s="14" t="s">
        <v>34</v>
      </c>
      <c r="AX513" s="14" t="s">
        <v>84</v>
      </c>
      <c r="AY513" s="222" t="s">
        <v>151</v>
      </c>
    </row>
    <row r="514" spans="1:65" s="2" customFormat="1" ht="16.5" customHeight="1">
      <c r="A514" s="35"/>
      <c r="B514" s="36"/>
      <c r="C514" s="248" t="s">
        <v>740</v>
      </c>
      <c r="D514" s="248" t="s">
        <v>450</v>
      </c>
      <c r="E514" s="249" t="s">
        <v>741</v>
      </c>
      <c r="F514" s="250" t="s">
        <v>742</v>
      </c>
      <c r="G514" s="251" t="s">
        <v>165</v>
      </c>
      <c r="H514" s="252">
        <v>3.11</v>
      </c>
      <c r="I514" s="253"/>
      <c r="J514" s="254">
        <f>ROUND(I514*H514,2)</f>
        <v>0</v>
      </c>
      <c r="K514" s="250" t="s">
        <v>157</v>
      </c>
      <c r="L514" s="255"/>
      <c r="M514" s="256" t="s">
        <v>1</v>
      </c>
      <c r="N514" s="257" t="s">
        <v>42</v>
      </c>
      <c r="O514" s="72"/>
      <c r="P514" s="196">
        <f>O514*H514</f>
        <v>0</v>
      </c>
      <c r="Q514" s="196">
        <v>0</v>
      </c>
      <c r="R514" s="196">
        <f>Q514*H514</f>
        <v>0</v>
      </c>
      <c r="S514" s="196">
        <v>0</v>
      </c>
      <c r="T514" s="197">
        <f>S514*H514</f>
        <v>0</v>
      </c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R514" s="198" t="s">
        <v>235</v>
      </c>
      <c r="AT514" s="198" t="s">
        <v>450</v>
      </c>
      <c r="AU514" s="198" t="s">
        <v>159</v>
      </c>
      <c r="AY514" s="18" t="s">
        <v>151</v>
      </c>
      <c r="BE514" s="199">
        <f>IF(N514="základní",J514,0)</f>
        <v>0</v>
      </c>
      <c r="BF514" s="199">
        <f>IF(N514="snížená",J514,0)</f>
        <v>0</v>
      </c>
      <c r="BG514" s="199">
        <f>IF(N514="zákl. přenesená",J514,0)</f>
        <v>0</v>
      </c>
      <c r="BH514" s="199">
        <f>IF(N514="sníž. přenesená",J514,0)</f>
        <v>0</v>
      </c>
      <c r="BI514" s="199">
        <f>IF(N514="nulová",J514,0)</f>
        <v>0</v>
      </c>
      <c r="BJ514" s="18" t="s">
        <v>159</v>
      </c>
      <c r="BK514" s="199">
        <f>ROUND(I514*H514,2)</f>
        <v>0</v>
      </c>
      <c r="BL514" s="18" t="s">
        <v>194</v>
      </c>
      <c r="BM514" s="198" t="s">
        <v>743</v>
      </c>
    </row>
    <row r="515" spans="1:65" s="2" customFormat="1" ht="16.5" customHeight="1">
      <c r="A515" s="35"/>
      <c r="B515" s="36"/>
      <c r="C515" s="187" t="s">
        <v>466</v>
      </c>
      <c r="D515" s="187" t="s">
        <v>153</v>
      </c>
      <c r="E515" s="188" t="s">
        <v>744</v>
      </c>
      <c r="F515" s="189" t="s">
        <v>745</v>
      </c>
      <c r="G515" s="190" t="s">
        <v>165</v>
      </c>
      <c r="H515" s="191">
        <v>14.4</v>
      </c>
      <c r="I515" s="192"/>
      <c r="J515" s="193">
        <f>ROUND(I515*H515,2)</f>
        <v>0</v>
      </c>
      <c r="K515" s="189" t="s">
        <v>157</v>
      </c>
      <c r="L515" s="40"/>
      <c r="M515" s="194" t="s">
        <v>1</v>
      </c>
      <c r="N515" s="195" t="s">
        <v>42</v>
      </c>
      <c r="O515" s="72"/>
      <c r="P515" s="196">
        <f>O515*H515</f>
        <v>0</v>
      </c>
      <c r="Q515" s="196">
        <v>0</v>
      </c>
      <c r="R515" s="196">
        <f>Q515*H515</f>
        <v>0</v>
      </c>
      <c r="S515" s="196">
        <v>0</v>
      </c>
      <c r="T515" s="197">
        <f>S515*H515</f>
        <v>0</v>
      </c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R515" s="198" t="s">
        <v>194</v>
      </c>
      <c r="AT515" s="198" t="s">
        <v>153</v>
      </c>
      <c r="AU515" s="198" t="s">
        <v>159</v>
      </c>
      <c r="AY515" s="18" t="s">
        <v>151</v>
      </c>
      <c r="BE515" s="199">
        <f>IF(N515="základní",J515,0)</f>
        <v>0</v>
      </c>
      <c r="BF515" s="199">
        <f>IF(N515="snížená",J515,0)</f>
        <v>0</v>
      </c>
      <c r="BG515" s="199">
        <f>IF(N515="zákl. přenesená",J515,0)</f>
        <v>0</v>
      </c>
      <c r="BH515" s="199">
        <f>IF(N515="sníž. přenesená",J515,0)</f>
        <v>0</v>
      </c>
      <c r="BI515" s="199">
        <f>IF(N515="nulová",J515,0)</f>
        <v>0</v>
      </c>
      <c r="BJ515" s="18" t="s">
        <v>159</v>
      </c>
      <c r="BK515" s="199">
        <f>ROUND(I515*H515,2)</f>
        <v>0</v>
      </c>
      <c r="BL515" s="18" t="s">
        <v>194</v>
      </c>
      <c r="BM515" s="198" t="s">
        <v>746</v>
      </c>
    </row>
    <row r="516" spans="1:65" s="2" customFormat="1" ht="24.2" customHeight="1">
      <c r="A516" s="35"/>
      <c r="B516" s="36"/>
      <c r="C516" s="187" t="s">
        <v>747</v>
      </c>
      <c r="D516" s="187" t="s">
        <v>153</v>
      </c>
      <c r="E516" s="188" t="s">
        <v>748</v>
      </c>
      <c r="F516" s="189" t="s">
        <v>749</v>
      </c>
      <c r="G516" s="190" t="s">
        <v>479</v>
      </c>
      <c r="H516" s="258"/>
      <c r="I516" s="192"/>
      <c r="J516" s="193">
        <f>ROUND(I516*H516,2)</f>
        <v>0</v>
      </c>
      <c r="K516" s="189" t="s">
        <v>157</v>
      </c>
      <c r="L516" s="40"/>
      <c r="M516" s="194" t="s">
        <v>1</v>
      </c>
      <c r="N516" s="195" t="s">
        <v>42</v>
      </c>
      <c r="O516" s="72"/>
      <c r="P516" s="196">
        <f>O516*H516</f>
        <v>0</v>
      </c>
      <c r="Q516" s="196">
        <v>0</v>
      </c>
      <c r="R516" s="196">
        <f>Q516*H516</f>
        <v>0</v>
      </c>
      <c r="S516" s="196">
        <v>0</v>
      </c>
      <c r="T516" s="197">
        <f>S516*H516</f>
        <v>0</v>
      </c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R516" s="198" t="s">
        <v>194</v>
      </c>
      <c r="AT516" s="198" t="s">
        <v>153</v>
      </c>
      <c r="AU516" s="198" t="s">
        <v>159</v>
      </c>
      <c r="AY516" s="18" t="s">
        <v>151</v>
      </c>
      <c r="BE516" s="199">
        <f>IF(N516="základní",J516,0)</f>
        <v>0</v>
      </c>
      <c r="BF516" s="199">
        <f>IF(N516="snížená",J516,0)</f>
        <v>0</v>
      </c>
      <c r="BG516" s="199">
        <f>IF(N516="zákl. přenesená",J516,0)</f>
        <v>0</v>
      </c>
      <c r="BH516" s="199">
        <f>IF(N516="sníž. přenesená",J516,0)</f>
        <v>0</v>
      </c>
      <c r="BI516" s="199">
        <f>IF(N516="nulová",J516,0)</f>
        <v>0</v>
      </c>
      <c r="BJ516" s="18" t="s">
        <v>159</v>
      </c>
      <c r="BK516" s="199">
        <f>ROUND(I516*H516,2)</f>
        <v>0</v>
      </c>
      <c r="BL516" s="18" t="s">
        <v>194</v>
      </c>
      <c r="BM516" s="198" t="s">
        <v>750</v>
      </c>
    </row>
    <row r="517" spans="2:63" s="12" customFormat="1" ht="22.9" customHeight="1">
      <c r="B517" s="171"/>
      <c r="C517" s="172"/>
      <c r="D517" s="173" t="s">
        <v>75</v>
      </c>
      <c r="E517" s="185" t="s">
        <v>751</v>
      </c>
      <c r="F517" s="185" t="s">
        <v>752</v>
      </c>
      <c r="G517" s="172"/>
      <c r="H517" s="172"/>
      <c r="I517" s="175"/>
      <c r="J517" s="186">
        <f>BK517</f>
        <v>0</v>
      </c>
      <c r="K517" s="172"/>
      <c r="L517" s="177"/>
      <c r="M517" s="178"/>
      <c r="N517" s="179"/>
      <c r="O517" s="179"/>
      <c r="P517" s="180">
        <f>SUM(P518:P540)</f>
        <v>0</v>
      </c>
      <c r="Q517" s="179"/>
      <c r="R517" s="180">
        <f>SUM(R518:R540)</f>
        <v>0</v>
      </c>
      <c r="S517" s="179"/>
      <c r="T517" s="181">
        <f>SUM(T518:T540)</f>
        <v>0</v>
      </c>
      <c r="AR517" s="182" t="s">
        <v>159</v>
      </c>
      <c r="AT517" s="183" t="s">
        <v>75</v>
      </c>
      <c r="AU517" s="183" t="s">
        <v>84</v>
      </c>
      <c r="AY517" s="182" t="s">
        <v>151</v>
      </c>
      <c r="BK517" s="184">
        <f>SUM(BK518:BK540)</f>
        <v>0</v>
      </c>
    </row>
    <row r="518" spans="1:65" s="2" customFormat="1" ht="21.75" customHeight="1">
      <c r="A518" s="35"/>
      <c r="B518" s="36"/>
      <c r="C518" s="187" t="s">
        <v>469</v>
      </c>
      <c r="D518" s="187" t="s">
        <v>153</v>
      </c>
      <c r="E518" s="188" t="s">
        <v>753</v>
      </c>
      <c r="F518" s="189" t="s">
        <v>754</v>
      </c>
      <c r="G518" s="190" t="s">
        <v>165</v>
      </c>
      <c r="H518" s="191">
        <v>22</v>
      </c>
      <c r="I518" s="192"/>
      <c r="J518" s="193">
        <f>ROUND(I518*H518,2)</f>
        <v>0</v>
      </c>
      <c r="K518" s="189" t="s">
        <v>157</v>
      </c>
      <c r="L518" s="40"/>
      <c r="M518" s="194" t="s">
        <v>1</v>
      </c>
      <c r="N518" s="195" t="s">
        <v>42</v>
      </c>
      <c r="O518" s="72"/>
      <c r="P518" s="196">
        <f>O518*H518</f>
        <v>0</v>
      </c>
      <c r="Q518" s="196">
        <v>0</v>
      </c>
      <c r="R518" s="196">
        <f>Q518*H518</f>
        <v>0</v>
      </c>
      <c r="S518" s="196">
        <v>0</v>
      </c>
      <c r="T518" s="197">
        <f>S518*H518</f>
        <v>0</v>
      </c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R518" s="198" t="s">
        <v>194</v>
      </c>
      <c r="AT518" s="198" t="s">
        <v>153</v>
      </c>
      <c r="AU518" s="198" t="s">
        <v>159</v>
      </c>
      <c r="AY518" s="18" t="s">
        <v>151</v>
      </c>
      <c r="BE518" s="199">
        <f>IF(N518="základní",J518,0)</f>
        <v>0</v>
      </c>
      <c r="BF518" s="199">
        <f>IF(N518="snížená",J518,0)</f>
        <v>0</v>
      </c>
      <c r="BG518" s="199">
        <f>IF(N518="zákl. přenesená",J518,0)</f>
        <v>0</v>
      </c>
      <c r="BH518" s="199">
        <f>IF(N518="sníž. přenesená",J518,0)</f>
        <v>0</v>
      </c>
      <c r="BI518" s="199">
        <f>IF(N518="nulová",J518,0)</f>
        <v>0</v>
      </c>
      <c r="BJ518" s="18" t="s">
        <v>159</v>
      </c>
      <c r="BK518" s="199">
        <f>ROUND(I518*H518,2)</f>
        <v>0</v>
      </c>
      <c r="BL518" s="18" t="s">
        <v>194</v>
      </c>
      <c r="BM518" s="198" t="s">
        <v>755</v>
      </c>
    </row>
    <row r="519" spans="1:65" s="2" customFormat="1" ht="16.5" customHeight="1">
      <c r="A519" s="35"/>
      <c r="B519" s="36"/>
      <c r="C519" s="187" t="s">
        <v>756</v>
      </c>
      <c r="D519" s="187" t="s">
        <v>153</v>
      </c>
      <c r="E519" s="188" t="s">
        <v>757</v>
      </c>
      <c r="F519" s="189" t="s">
        <v>758</v>
      </c>
      <c r="G519" s="190" t="s">
        <v>165</v>
      </c>
      <c r="H519" s="191">
        <v>22</v>
      </c>
      <c r="I519" s="192"/>
      <c r="J519" s="193">
        <f>ROUND(I519*H519,2)</f>
        <v>0</v>
      </c>
      <c r="K519" s="189" t="s">
        <v>157</v>
      </c>
      <c r="L519" s="40"/>
      <c r="M519" s="194" t="s">
        <v>1</v>
      </c>
      <c r="N519" s="195" t="s">
        <v>42</v>
      </c>
      <c r="O519" s="72"/>
      <c r="P519" s="196">
        <f>O519*H519</f>
        <v>0</v>
      </c>
      <c r="Q519" s="196">
        <v>0</v>
      </c>
      <c r="R519" s="196">
        <f>Q519*H519</f>
        <v>0</v>
      </c>
      <c r="S519" s="196">
        <v>0</v>
      </c>
      <c r="T519" s="197">
        <f>S519*H519</f>
        <v>0</v>
      </c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R519" s="198" t="s">
        <v>194</v>
      </c>
      <c r="AT519" s="198" t="s">
        <v>153</v>
      </c>
      <c r="AU519" s="198" t="s">
        <v>159</v>
      </c>
      <c r="AY519" s="18" t="s">
        <v>151</v>
      </c>
      <c r="BE519" s="199">
        <f>IF(N519="základní",J519,0)</f>
        <v>0</v>
      </c>
      <c r="BF519" s="199">
        <f>IF(N519="snížená",J519,0)</f>
        <v>0</v>
      </c>
      <c r="BG519" s="199">
        <f>IF(N519="zákl. přenesená",J519,0)</f>
        <v>0</v>
      </c>
      <c r="BH519" s="199">
        <f>IF(N519="sníž. přenesená",J519,0)</f>
        <v>0</v>
      </c>
      <c r="BI519" s="199">
        <f>IF(N519="nulová",J519,0)</f>
        <v>0</v>
      </c>
      <c r="BJ519" s="18" t="s">
        <v>159</v>
      </c>
      <c r="BK519" s="199">
        <f>ROUND(I519*H519,2)</f>
        <v>0</v>
      </c>
      <c r="BL519" s="18" t="s">
        <v>194</v>
      </c>
      <c r="BM519" s="198" t="s">
        <v>759</v>
      </c>
    </row>
    <row r="520" spans="1:65" s="2" customFormat="1" ht="16.5" customHeight="1">
      <c r="A520" s="35"/>
      <c r="B520" s="36"/>
      <c r="C520" s="187" t="s">
        <v>473</v>
      </c>
      <c r="D520" s="187" t="s">
        <v>153</v>
      </c>
      <c r="E520" s="188" t="s">
        <v>760</v>
      </c>
      <c r="F520" s="189" t="s">
        <v>761</v>
      </c>
      <c r="G520" s="190" t="s">
        <v>165</v>
      </c>
      <c r="H520" s="191">
        <v>22</v>
      </c>
      <c r="I520" s="192"/>
      <c r="J520" s="193">
        <f>ROUND(I520*H520,2)</f>
        <v>0</v>
      </c>
      <c r="K520" s="189" t="s">
        <v>157</v>
      </c>
      <c r="L520" s="40"/>
      <c r="M520" s="194" t="s">
        <v>1</v>
      </c>
      <c r="N520" s="195" t="s">
        <v>42</v>
      </c>
      <c r="O520" s="72"/>
      <c r="P520" s="196">
        <f>O520*H520</f>
        <v>0</v>
      </c>
      <c r="Q520" s="196">
        <v>0</v>
      </c>
      <c r="R520" s="196">
        <f>Q520*H520</f>
        <v>0</v>
      </c>
      <c r="S520" s="196">
        <v>0</v>
      </c>
      <c r="T520" s="197">
        <f>S520*H520</f>
        <v>0</v>
      </c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R520" s="198" t="s">
        <v>194</v>
      </c>
      <c r="AT520" s="198" t="s">
        <v>153</v>
      </c>
      <c r="AU520" s="198" t="s">
        <v>159</v>
      </c>
      <c r="AY520" s="18" t="s">
        <v>151</v>
      </c>
      <c r="BE520" s="199">
        <f>IF(N520="základní",J520,0)</f>
        <v>0</v>
      </c>
      <c r="BF520" s="199">
        <f>IF(N520="snížená",J520,0)</f>
        <v>0</v>
      </c>
      <c r="BG520" s="199">
        <f>IF(N520="zákl. přenesená",J520,0)</f>
        <v>0</v>
      </c>
      <c r="BH520" s="199">
        <f>IF(N520="sníž. přenesená",J520,0)</f>
        <v>0</v>
      </c>
      <c r="BI520" s="199">
        <f>IF(N520="nulová",J520,0)</f>
        <v>0</v>
      </c>
      <c r="BJ520" s="18" t="s">
        <v>159</v>
      </c>
      <c r="BK520" s="199">
        <f>ROUND(I520*H520,2)</f>
        <v>0</v>
      </c>
      <c r="BL520" s="18" t="s">
        <v>194</v>
      </c>
      <c r="BM520" s="198" t="s">
        <v>762</v>
      </c>
    </row>
    <row r="521" spans="2:51" s="13" customFormat="1" ht="11.25">
      <c r="B521" s="200"/>
      <c r="C521" s="201"/>
      <c r="D521" s="202" t="s">
        <v>160</v>
      </c>
      <c r="E521" s="203" t="s">
        <v>1</v>
      </c>
      <c r="F521" s="204" t="s">
        <v>763</v>
      </c>
      <c r="G521" s="201"/>
      <c r="H521" s="205">
        <v>7.2</v>
      </c>
      <c r="I521" s="206"/>
      <c r="J521" s="201"/>
      <c r="K521" s="201"/>
      <c r="L521" s="207"/>
      <c r="M521" s="208"/>
      <c r="N521" s="209"/>
      <c r="O521" s="209"/>
      <c r="P521" s="209"/>
      <c r="Q521" s="209"/>
      <c r="R521" s="209"/>
      <c r="S521" s="209"/>
      <c r="T521" s="210"/>
      <c r="AT521" s="211" t="s">
        <v>160</v>
      </c>
      <c r="AU521" s="211" t="s">
        <v>159</v>
      </c>
      <c r="AV521" s="13" t="s">
        <v>159</v>
      </c>
      <c r="AW521" s="13" t="s">
        <v>34</v>
      </c>
      <c r="AX521" s="13" t="s">
        <v>76</v>
      </c>
      <c r="AY521" s="211" t="s">
        <v>151</v>
      </c>
    </row>
    <row r="522" spans="2:51" s="13" customFormat="1" ht="11.25">
      <c r="B522" s="200"/>
      <c r="C522" s="201"/>
      <c r="D522" s="202" t="s">
        <v>160</v>
      </c>
      <c r="E522" s="203" t="s">
        <v>1</v>
      </c>
      <c r="F522" s="204" t="s">
        <v>764</v>
      </c>
      <c r="G522" s="201"/>
      <c r="H522" s="205">
        <v>14.8</v>
      </c>
      <c r="I522" s="206"/>
      <c r="J522" s="201"/>
      <c r="K522" s="201"/>
      <c r="L522" s="207"/>
      <c r="M522" s="208"/>
      <c r="N522" s="209"/>
      <c r="O522" s="209"/>
      <c r="P522" s="209"/>
      <c r="Q522" s="209"/>
      <c r="R522" s="209"/>
      <c r="S522" s="209"/>
      <c r="T522" s="210"/>
      <c r="AT522" s="211" t="s">
        <v>160</v>
      </c>
      <c r="AU522" s="211" t="s">
        <v>159</v>
      </c>
      <c r="AV522" s="13" t="s">
        <v>159</v>
      </c>
      <c r="AW522" s="13" t="s">
        <v>34</v>
      </c>
      <c r="AX522" s="13" t="s">
        <v>76</v>
      </c>
      <c r="AY522" s="211" t="s">
        <v>151</v>
      </c>
    </row>
    <row r="523" spans="2:51" s="14" customFormat="1" ht="11.25">
      <c r="B523" s="212"/>
      <c r="C523" s="213"/>
      <c r="D523" s="202" t="s">
        <v>160</v>
      </c>
      <c r="E523" s="214" t="s">
        <v>1</v>
      </c>
      <c r="F523" s="215" t="s">
        <v>162</v>
      </c>
      <c r="G523" s="213"/>
      <c r="H523" s="216">
        <v>22</v>
      </c>
      <c r="I523" s="217"/>
      <c r="J523" s="213"/>
      <c r="K523" s="213"/>
      <c r="L523" s="218"/>
      <c r="M523" s="219"/>
      <c r="N523" s="220"/>
      <c r="O523" s="220"/>
      <c r="P523" s="220"/>
      <c r="Q523" s="220"/>
      <c r="R523" s="220"/>
      <c r="S523" s="220"/>
      <c r="T523" s="221"/>
      <c r="AT523" s="222" t="s">
        <v>160</v>
      </c>
      <c r="AU523" s="222" t="s">
        <v>159</v>
      </c>
      <c r="AV523" s="14" t="s">
        <v>158</v>
      </c>
      <c r="AW523" s="14" t="s">
        <v>34</v>
      </c>
      <c r="AX523" s="14" t="s">
        <v>84</v>
      </c>
      <c r="AY523" s="222" t="s">
        <v>151</v>
      </c>
    </row>
    <row r="524" spans="1:65" s="2" customFormat="1" ht="16.5" customHeight="1">
      <c r="A524" s="35"/>
      <c r="B524" s="36"/>
      <c r="C524" s="187" t="s">
        <v>765</v>
      </c>
      <c r="D524" s="187" t="s">
        <v>153</v>
      </c>
      <c r="E524" s="188" t="s">
        <v>766</v>
      </c>
      <c r="F524" s="189" t="s">
        <v>767</v>
      </c>
      <c r="G524" s="190" t="s">
        <v>165</v>
      </c>
      <c r="H524" s="191">
        <v>22</v>
      </c>
      <c r="I524" s="192"/>
      <c r="J524" s="193">
        <f>ROUND(I524*H524,2)</f>
        <v>0</v>
      </c>
      <c r="K524" s="189" t="s">
        <v>157</v>
      </c>
      <c r="L524" s="40"/>
      <c r="M524" s="194" t="s">
        <v>1</v>
      </c>
      <c r="N524" s="195" t="s">
        <v>42</v>
      </c>
      <c r="O524" s="72"/>
      <c r="P524" s="196">
        <f>O524*H524</f>
        <v>0</v>
      </c>
      <c r="Q524" s="196">
        <v>0</v>
      </c>
      <c r="R524" s="196">
        <f>Q524*H524</f>
        <v>0</v>
      </c>
      <c r="S524" s="196">
        <v>0</v>
      </c>
      <c r="T524" s="197">
        <f>S524*H524</f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198" t="s">
        <v>194</v>
      </c>
      <c r="AT524" s="198" t="s">
        <v>153</v>
      </c>
      <c r="AU524" s="198" t="s">
        <v>159</v>
      </c>
      <c r="AY524" s="18" t="s">
        <v>151</v>
      </c>
      <c r="BE524" s="199">
        <f>IF(N524="základní",J524,0)</f>
        <v>0</v>
      </c>
      <c r="BF524" s="199">
        <f>IF(N524="snížená",J524,0)</f>
        <v>0</v>
      </c>
      <c r="BG524" s="199">
        <f>IF(N524="zákl. přenesená",J524,0)</f>
        <v>0</v>
      </c>
      <c r="BH524" s="199">
        <f>IF(N524="sníž. přenesená",J524,0)</f>
        <v>0</v>
      </c>
      <c r="BI524" s="199">
        <f>IF(N524="nulová",J524,0)</f>
        <v>0</v>
      </c>
      <c r="BJ524" s="18" t="s">
        <v>159</v>
      </c>
      <c r="BK524" s="199">
        <f>ROUND(I524*H524,2)</f>
        <v>0</v>
      </c>
      <c r="BL524" s="18" t="s">
        <v>194</v>
      </c>
      <c r="BM524" s="198" t="s">
        <v>768</v>
      </c>
    </row>
    <row r="525" spans="1:65" s="2" customFormat="1" ht="33" customHeight="1">
      <c r="A525" s="35"/>
      <c r="B525" s="36"/>
      <c r="C525" s="248" t="s">
        <v>474</v>
      </c>
      <c r="D525" s="248" t="s">
        <v>450</v>
      </c>
      <c r="E525" s="249" t="s">
        <v>769</v>
      </c>
      <c r="F525" s="250" t="s">
        <v>770</v>
      </c>
      <c r="G525" s="251" t="s">
        <v>165</v>
      </c>
      <c r="H525" s="252">
        <v>24.2</v>
      </c>
      <c r="I525" s="253"/>
      <c r="J525" s="254">
        <f>ROUND(I525*H525,2)</f>
        <v>0</v>
      </c>
      <c r="K525" s="250" t="s">
        <v>157</v>
      </c>
      <c r="L525" s="255"/>
      <c r="M525" s="256" t="s">
        <v>1</v>
      </c>
      <c r="N525" s="257" t="s">
        <v>42</v>
      </c>
      <c r="O525" s="72"/>
      <c r="P525" s="196">
        <f>O525*H525</f>
        <v>0</v>
      </c>
      <c r="Q525" s="196">
        <v>0</v>
      </c>
      <c r="R525" s="196">
        <f>Q525*H525</f>
        <v>0</v>
      </c>
      <c r="S525" s="196">
        <v>0</v>
      </c>
      <c r="T525" s="197">
        <f>S525*H525</f>
        <v>0</v>
      </c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R525" s="198" t="s">
        <v>235</v>
      </c>
      <c r="AT525" s="198" t="s">
        <v>450</v>
      </c>
      <c r="AU525" s="198" t="s">
        <v>159</v>
      </c>
      <c r="AY525" s="18" t="s">
        <v>151</v>
      </c>
      <c r="BE525" s="199">
        <f>IF(N525="základní",J525,0)</f>
        <v>0</v>
      </c>
      <c r="BF525" s="199">
        <f>IF(N525="snížená",J525,0)</f>
        <v>0</v>
      </c>
      <c r="BG525" s="199">
        <f>IF(N525="zákl. přenesená",J525,0)</f>
        <v>0</v>
      </c>
      <c r="BH525" s="199">
        <f>IF(N525="sníž. přenesená",J525,0)</f>
        <v>0</v>
      </c>
      <c r="BI525" s="199">
        <f>IF(N525="nulová",J525,0)</f>
        <v>0</v>
      </c>
      <c r="BJ525" s="18" t="s">
        <v>159</v>
      </c>
      <c r="BK525" s="199">
        <f>ROUND(I525*H525,2)</f>
        <v>0</v>
      </c>
      <c r="BL525" s="18" t="s">
        <v>194</v>
      </c>
      <c r="BM525" s="198" t="s">
        <v>771</v>
      </c>
    </row>
    <row r="526" spans="2:51" s="13" customFormat="1" ht="11.25">
      <c r="B526" s="200"/>
      <c r="C526" s="201"/>
      <c r="D526" s="202" t="s">
        <v>160</v>
      </c>
      <c r="E526" s="203" t="s">
        <v>1</v>
      </c>
      <c r="F526" s="204" t="s">
        <v>772</v>
      </c>
      <c r="G526" s="201"/>
      <c r="H526" s="205">
        <v>24.2</v>
      </c>
      <c r="I526" s="206"/>
      <c r="J526" s="201"/>
      <c r="K526" s="201"/>
      <c r="L526" s="207"/>
      <c r="M526" s="208"/>
      <c r="N526" s="209"/>
      <c r="O526" s="209"/>
      <c r="P526" s="209"/>
      <c r="Q526" s="209"/>
      <c r="R526" s="209"/>
      <c r="S526" s="209"/>
      <c r="T526" s="210"/>
      <c r="AT526" s="211" t="s">
        <v>160</v>
      </c>
      <c r="AU526" s="211" t="s">
        <v>159</v>
      </c>
      <c r="AV526" s="13" t="s">
        <v>159</v>
      </c>
      <c r="AW526" s="13" t="s">
        <v>34</v>
      </c>
      <c r="AX526" s="13" t="s">
        <v>76</v>
      </c>
      <c r="AY526" s="211" t="s">
        <v>151</v>
      </c>
    </row>
    <row r="527" spans="2:51" s="14" customFormat="1" ht="11.25">
      <c r="B527" s="212"/>
      <c r="C527" s="213"/>
      <c r="D527" s="202" t="s">
        <v>160</v>
      </c>
      <c r="E527" s="214" t="s">
        <v>1</v>
      </c>
      <c r="F527" s="215" t="s">
        <v>162</v>
      </c>
      <c r="G527" s="213"/>
      <c r="H527" s="216">
        <v>24.2</v>
      </c>
      <c r="I527" s="217"/>
      <c r="J527" s="213"/>
      <c r="K527" s="213"/>
      <c r="L527" s="218"/>
      <c r="M527" s="219"/>
      <c r="N527" s="220"/>
      <c r="O527" s="220"/>
      <c r="P527" s="220"/>
      <c r="Q527" s="220"/>
      <c r="R527" s="220"/>
      <c r="S527" s="220"/>
      <c r="T527" s="221"/>
      <c r="AT527" s="222" t="s">
        <v>160</v>
      </c>
      <c r="AU527" s="222" t="s">
        <v>159</v>
      </c>
      <c r="AV527" s="14" t="s">
        <v>158</v>
      </c>
      <c r="AW527" s="14" t="s">
        <v>34</v>
      </c>
      <c r="AX527" s="14" t="s">
        <v>84</v>
      </c>
      <c r="AY527" s="222" t="s">
        <v>151</v>
      </c>
    </row>
    <row r="528" spans="1:65" s="2" customFormat="1" ht="16.5" customHeight="1">
      <c r="A528" s="35"/>
      <c r="B528" s="36"/>
      <c r="C528" s="187" t="s">
        <v>773</v>
      </c>
      <c r="D528" s="187" t="s">
        <v>153</v>
      </c>
      <c r="E528" s="188" t="s">
        <v>774</v>
      </c>
      <c r="F528" s="189" t="s">
        <v>775</v>
      </c>
      <c r="G528" s="190" t="s">
        <v>274</v>
      </c>
      <c r="H528" s="191">
        <v>11</v>
      </c>
      <c r="I528" s="192"/>
      <c r="J528" s="193">
        <f>ROUND(I528*H528,2)</f>
        <v>0</v>
      </c>
      <c r="K528" s="189" t="s">
        <v>157</v>
      </c>
      <c r="L528" s="40"/>
      <c r="M528" s="194" t="s">
        <v>1</v>
      </c>
      <c r="N528" s="195" t="s">
        <v>42</v>
      </c>
      <c r="O528" s="72"/>
      <c r="P528" s="196">
        <f>O528*H528</f>
        <v>0</v>
      </c>
      <c r="Q528" s="196">
        <v>0</v>
      </c>
      <c r="R528" s="196">
        <f>Q528*H528</f>
        <v>0</v>
      </c>
      <c r="S528" s="196">
        <v>0</v>
      </c>
      <c r="T528" s="197">
        <f>S528*H528</f>
        <v>0</v>
      </c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R528" s="198" t="s">
        <v>194</v>
      </c>
      <c r="AT528" s="198" t="s">
        <v>153</v>
      </c>
      <c r="AU528" s="198" t="s">
        <v>159</v>
      </c>
      <c r="AY528" s="18" t="s">
        <v>151</v>
      </c>
      <c r="BE528" s="199">
        <f>IF(N528="základní",J528,0)</f>
        <v>0</v>
      </c>
      <c r="BF528" s="199">
        <f>IF(N528="snížená",J528,0)</f>
        <v>0</v>
      </c>
      <c r="BG528" s="199">
        <f>IF(N528="zákl. přenesená",J528,0)</f>
        <v>0</v>
      </c>
      <c r="BH528" s="199">
        <f>IF(N528="sníž. přenesená",J528,0)</f>
        <v>0</v>
      </c>
      <c r="BI528" s="199">
        <f>IF(N528="nulová",J528,0)</f>
        <v>0</v>
      </c>
      <c r="BJ528" s="18" t="s">
        <v>159</v>
      </c>
      <c r="BK528" s="199">
        <f>ROUND(I528*H528,2)</f>
        <v>0</v>
      </c>
      <c r="BL528" s="18" t="s">
        <v>194</v>
      </c>
      <c r="BM528" s="198" t="s">
        <v>776</v>
      </c>
    </row>
    <row r="529" spans="1:65" s="2" customFormat="1" ht="16.5" customHeight="1">
      <c r="A529" s="35"/>
      <c r="B529" s="36"/>
      <c r="C529" s="187" t="s">
        <v>480</v>
      </c>
      <c r="D529" s="187" t="s">
        <v>153</v>
      </c>
      <c r="E529" s="188" t="s">
        <v>777</v>
      </c>
      <c r="F529" s="189" t="s">
        <v>778</v>
      </c>
      <c r="G529" s="190" t="s">
        <v>274</v>
      </c>
      <c r="H529" s="191">
        <v>19.3</v>
      </c>
      <c r="I529" s="192"/>
      <c r="J529" s="193">
        <f>ROUND(I529*H529,2)</f>
        <v>0</v>
      </c>
      <c r="K529" s="189" t="s">
        <v>157</v>
      </c>
      <c r="L529" s="40"/>
      <c r="M529" s="194" t="s">
        <v>1</v>
      </c>
      <c r="N529" s="195" t="s">
        <v>42</v>
      </c>
      <c r="O529" s="72"/>
      <c r="P529" s="196">
        <f>O529*H529</f>
        <v>0</v>
      </c>
      <c r="Q529" s="196">
        <v>0</v>
      </c>
      <c r="R529" s="196">
        <f>Q529*H529</f>
        <v>0</v>
      </c>
      <c r="S529" s="196">
        <v>0</v>
      </c>
      <c r="T529" s="197">
        <f>S529*H529</f>
        <v>0</v>
      </c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R529" s="198" t="s">
        <v>194</v>
      </c>
      <c r="AT529" s="198" t="s">
        <v>153</v>
      </c>
      <c r="AU529" s="198" t="s">
        <v>159</v>
      </c>
      <c r="AY529" s="18" t="s">
        <v>151</v>
      </c>
      <c r="BE529" s="199">
        <f>IF(N529="základní",J529,0)</f>
        <v>0</v>
      </c>
      <c r="BF529" s="199">
        <f>IF(N529="snížená",J529,0)</f>
        <v>0</v>
      </c>
      <c r="BG529" s="199">
        <f>IF(N529="zákl. přenesená",J529,0)</f>
        <v>0</v>
      </c>
      <c r="BH529" s="199">
        <f>IF(N529="sníž. přenesená",J529,0)</f>
        <v>0</v>
      </c>
      <c r="BI529" s="199">
        <f>IF(N529="nulová",J529,0)</f>
        <v>0</v>
      </c>
      <c r="BJ529" s="18" t="s">
        <v>159</v>
      </c>
      <c r="BK529" s="199">
        <f>ROUND(I529*H529,2)</f>
        <v>0</v>
      </c>
      <c r="BL529" s="18" t="s">
        <v>194</v>
      </c>
      <c r="BM529" s="198" t="s">
        <v>779</v>
      </c>
    </row>
    <row r="530" spans="2:51" s="13" customFormat="1" ht="11.25">
      <c r="B530" s="200"/>
      <c r="C530" s="201"/>
      <c r="D530" s="202" t="s">
        <v>160</v>
      </c>
      <c r="E530" s="203" t="s">
        <v>1</v>
      </c>
      <c r="F530" s="204" t="s">
        <v>780</v>
      </c>
      <c r="G530" s="201"/>
      <c r="H530" s="205">
        <v>6.4</v>
      </c>
      <c r="I530" s="206"/>
      <c r="J530" s="201"/>
      <c r="K530" s="201"/>
      <c r="L530" s="207"/>
      <c r="M530" s="208"/>
      <c r="N530" s="209"/>
      <c r="O530" s="209"/>
      <c r="P530" s="209"/>
      <c r="Q530" s="209"/>
      <c r="R530" s="209"/>
      <c r="S530" s="209"/>
      <c r="T530" s="210"/>
      <c r="AT530" s="211" t="s">
        <v>160</v>
      </c>
      <c r="AU530" s="211" t="s">
        <v>159</v>
      </c>
      <c r="AV530" s="13" t="s">
        <v>159</v>
      </c>
      <c r="AW530" s="13" t="s">
        <v>34</v>
      </c>
      <c r="AX530" s="13" t="s">
        <v>76</v>
      </c>
      <c r="AY530" s="211" t="s">
        <v>151</v>
      </c>
    </row>
    <row r="531" spans="2:51" s="13" customFormat="1" ht="11.25">
      <c r="B531" s="200"/>
      <c r="C531" s="201"/>
      <c r="D531" s="202" t="s">
        <v>160</v>
      </c>
      <c r="E531" s="203" t="s">
        <v>1</v>
      </c>
      <c r="F531" s="204" t="s">
        <v>781</v>
      </c>
      <c r="G531" s="201"/>
      <c r="H531" s="205">
        <v>12.9</v>
      </c>
      <c r="I531" s="206"/>
      <c r="J531" s="201"/>
      <c r="K531" s="201"/>
      <c r="L531" s="207"/>
      <c r="M531" s="208"/>
      <c r="N531" s="209"/>
      <c r="O531" s="209"/>
      <c r="P531" s="209"/>
      <c r="Q531" s="209"/>
      <c r="R531" s="209"/>
      <c r="S531" s="209"/>
      <c r="T531" s="210"/>
      <c r="AT531" s="211" t="s">
        <v>160</v>
      </c>
      <c r="AU531" s="211" t="s">
        <v>159</v>
      </c>
      <c r="AV531" s="13" t="s">
        <v>159</v>
      </c>
      <c r="AW531" s="13" t="s">
        <v>34</v>
      </c>
      <c r="AX531" s="13" t="s">
        <v>76</v>
      </c>
      <c r="AY531" s="211" t="s">
        <v>151</v>
      </c>
    </row>
    <row r="532" spans="2:51" s="14" customFormat="1" ht="11.25">
      <c r="B532" s="212"/>
      <c r="C532" s="213"/>
      <c r="D532" s="202" t="s">
        <v>160</v>
      </c>
      <c r="E532" s="214" t="s">
        <v>1</v>
      </c>
      <c r="F532" s="215" t="s">
        <v>162</v>
      </c>
      <c r="G532" s="213"/>
      <c r="H532" s="216">
        <v>19.3</v>
      </c>
      <c r="I532" s="217"/>
      <c r="J532" s="213"/>
      <c r="K532" s="213"/>
      <c r="L532" s="218"/>
      <c r="M532" s="219"/>
      <c r="N532" s="220"/>
      <c r="O532" s="220"/>
      <c r="P532" s="220"/>
      <c r="Q532" s="220"/>
      <c r="R532" s="220"/>
      <c r="S532" s="220"/>
      <c r="T532" s="221"/>
      <c r="AT532" s="222" t="s">
        <v>160</v>
      </c>
      <c r="AU532" s="222" t="s">
        <v>159</v>
      </c>
      <c r="AV532" s="14" t="s">
        <v>158</v>
      </c>
      <c r="AW532" s="14" t="s">
        <v>34</v>
      </c>
      <c r="AX532" s="14" t="s">
        <v>84</v>
      </c>
      <c r="AY532" s="222" t="s">
        <v>151</v>
      </c>
    </row>
    <row r="533" spans="1:65" s="2" customFormat="1" ht="16.5" customHeight="1">
      <c r="A533" s="35"/>
      <c r="B533" s="36"/>
      <c r="C533" s="248" t="s">
        <v>782</v>
      </c>
      <c r="D533" s="248" t="s">
        <v>450</v>
      </c>
      <c r="E533" s="249" t="s">
        <v>783</v>
      </c>
      <c r="F533" s="250" t="s">
        <v>784</v>
      </c>
      <c r="G533" s="251" t="s">
        <v>274</v>
      </c>
      <c r="H533" s="252">
        <v>19.686</v>
      </c>
      <c r="I533" s="253"/>
      <c r="J533" s="254">
        <f>ROUND(I533*H533,2)</f>
        <v>0</v>
      </c>
      <c r="K533" s="250" t="s">
        <v>157</v>
      </c>
      <c r="L533" s="255"/>
      <c r="M533" s="256" t="s">
        <v>1</v>
      </c>
      <c r="N533" s="257" t="s">
        <v>42</v>
      </c>
      <c r="O533" s="72"/>
      <c r="P533" s="196">
        <f>O533*H533</f>
        <v>0</v>
      </c>
      <c r="Q533" s="196">
        <v>0</v>
      </c>
      <c r="R533" s="196">
        <f>Q533*H533</f>
        <v>0</v>
      </c>
      <c r="S533" s="196">
        <v>0</v>
      </c>
      <c r="T533" s="197">
        <f>S533*H533</f>
        <v>0</v>
      </c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R533" s="198" t="s">
        <v>235</v>
      </c>
      <c r="AT533" s="198" t="s">
        <v>450</v>
      </c>
      <c r="AU533" s="198" t="s">
        <v>159</v>
      </c>
      <c r="AY533" s="18" t="s">
        <v>151</v>
      </c>
      <c r="BE533" s="199">
        <f>IF(N533="základní",J533,0)</f>
        <v>0</v>
      </c>
      <c r="BF533" s="199">
        <f>IF(N533="snížená",J533,0)</f>
        <v>0</v>
      </c>
      <c r="BG533" s="199">
        <f>IF(N533="zákl. přenesená",J533,0)</f>
        <v>0</v>
      </c>
      <c r="BH533" s="199">
        <f>IF(N533="sníž. přenesená",J533,0)</f>
        <v>0</v>
      </c>
      <c r="BI533" s="199">
        <f>IF(N533="nulová",J533,0)</f>
        <v>0</v>
      </c>
      <c r="BJ533" s="18" t="s">
        <v>159</v>
      </c>
      <c r="BK533" s="199">
        <f>ROUND(I533*H533,2)</f>
        <v>0</v>
      </c>
      <c r="BL533" s="18" t="s">
        <v>194</v>
      </c>
      <c r="BM533" s="198" t="s">
        <v>785</v>
      </c>
    </row>
    <row r="534" spans="2:51" s="13" customFormat="1" ht="11.25">
      <c r="B534" s="200"/>
      <c r="C534" s="201"/>
      <c r="D534" s="202" t="s">
        <v>160</v>
      </c>
      <c r="E534" s="203" t="s">
        <v>1</v>
      </c>
      <c r="F534" s="204" t="s">
        <v>786</v>
      </c>
      <c r="G534" s="201"/>
      <c r="H534" s="205">
        <v>19.686</v>
      </c>
      <c r="I534" s="206"/>
      <c r="J534" s="201"/>
      <c r="K534" s="201"/>
      <c r="L534" s="207"/>
      <c r="M534" s="208"/>
      <c r="N534" s="209"/>
      <c r="O534" s="209"/>
      <c r="P534" s="209"/>
      <c r="Q534" s="209"/>
      <c r="R534" s="209"/>
      <c r="S534" s="209"/>
      <c r="T534" s="210"/>
      <c r="AT534" s="211" t="s">
        <v>160</v>
      </c>
      <c r="AU534" s="211" t="s">
        <v>159</v>
      </c>
      <c r="AV534" s="13" t="s">
        <v>159</v>
      </c>
      <c r="AW534" s="13" t="s">
        <v>34</v>
      </c>
      <c r="AX534" s="13" t="s">
        <v>76</v>
      </c>
      <c r="AY534" s="211" t="s">
        <v>151</v>
      </c>
    </row>
    <row r="535" spans="2:51" s="14" customFormat="1" ht="11.25">
      <c r="B535" s="212"/>
      <c r="C535" s="213"/>
      <c r="D535" s="202" t="s">
        <v>160</v>
      </c>
      <c r="E535" s="214" t="s">
        <v>1</v>
      </c>
      <c r="F535" s="215" t="s">
        <v>162</v>
      </c>
      <c r="G535" s="213"/>
      <c r="H535" s="216">
        <v>19.686</v>
      </c>
      <c r="I535" s="217"/>
      <c r="J535" s="213"/>
      <c r="K535" s="213"/>
      <c r="L535" s="218"/>
      <c r="M535" s="219"/>
      <c r="N535" s="220"/>
      <c r="O535" s="220"/>
      <c r="P535" s="220"/>
      <c r="Q535" s="220"/>
      <c r="R535" s="220"/>
      <c r="S535" s="220"/>
      <c r="T535" s="221"/>
      <c r="AT535" s="222" t="s">
        <v>160</v>
      </c>
      <c r="AU535" s="222" t="s">
        <v>159</v>
      </c>
      <c r="AV535" s="14" t="s">
        <v>158</v>
      </c>
      <c r="AW535" s="14" t="s">
        <v>34</v>
      </c>
      <c r="AX535" s="14" t="s">
        <v>84</v>
      </c>
      <c r="AY535" s="222" t="s">
        <v>151</v>
      </c>
    </row>
    <row r="536" spans="1:65" s="2" customFormat="1" ht="16.5" customHeight="1">
      <c r="A536" s="35"/>
      <c r="B536" s="36"/>
      <c r="C536" s="187" t="s">
        <v>485</v>
      </c>
      <c r="D536" s="187" t="s">
        <v>153</v>
      </c>
      <c r="E536" s="188" t="s">
        <v>787</v>
      </c>
      <c r="F536" s="189" t="s">
        <v>788</v>
      </c>
      <c r="G536" s="190" t="s">
        <v>274</v>
      </c>
      <c r="H536" s="191">
        <v>19.3</v>
      </c>
      <c r="I536" s="192"/>
      <c r="J536" s="193">
        <f>ROUND(I536*H536,2)</f>
        <v>0</v>
      </c>
      <c r="K536" s="189" t="s">
        <v>157</v>
      </c>
      <c r="L536" s="40"/>
      <c r="M536" s="194" t="s">
        <v>1</v>
      </c>
      <c r="N536" s="195" t="s">
        <v>42</v>
      </c>
      <c r="O536" s="72"/>
      <c r="P536" s="196">
        <f>O536*H536</f>
        <v>0</v>
      </c>
      <c r="Q536" s="196">
        <v>0</v>
      </c>
      <c r="R536" s="196">
        <f>Q536*H536</f>
        <v>0</v>
      </c>
      <c r="S536" s="196">
        <v>0</v>
      </c>
      <c r="T536" s="197">
        <f>S536*H536</f>
        <v>0</v>
      </c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R536" s="198" t="s">
        <v>194</v>
      </c>
      <c r="AT536" s="198" t="s">
        <v>153</v>
      </c>
      <c r="AU536" s="198" t="s">
        <v>159</v>
      </c>
      <c r="AY536" s="18" t="s">
        <v>151</v>
      </c>
      <c r="BE536" s="199">
        <f>IF(N536="základní",J536,0)</f>
        <v>0</v>
      </c>
      <c r="BF536" s="199">
        <f>IF(N536="snížená",J536,0)</f>
        <v>0</v>
      </c>
      <c r="BG536" s="199">
        <f>IF(N536="zákl. přenesená",J536,0)</f>
        <v>0</v>
      </c>
      <c r="BH536" s="199">
        <f>IF(N536="sníž. přenesená",J536,0)</f>
        <v>0</v>
      </c>
      <c r="BI536" s="199">
        <f>IF(N536="nulová",J536,0)</f>
        <v>0</v>
      </c>
      <c r="BJ536" s="18" t="s">
        <v>159</v>
      </c>
      <c r="BK536" s="199">
        <f>ROUND(I536*H536,2)</f>
        <v>0</v>
      </c>
      <c r="BL536" s="18" t="s">
        <v>194</v>
      </c>
      <c r="BM536" s="198" t="s">
        <v>789</v>
      </c>
    </row>
    <row r="537" spans="1:65" s="2" customFormat="1" ht="33" customHeight="1">
      <c r="A537" s="35"/>
      <c r="B537" s="36"/>
      <c r="C537" s="248" t="s">
        <v>790</v>
      </c>
      <c r="D537" s="248" t="s">
        <v>450</v>
      </c>
      <c r="E537" s="249" t="s">
        <v>769</v>
      </c>
      <c r="F537" s="250" t="s">
        <v>770</v>
      </c>
      <c r="G537" s="251" t="s">
        <v>165</v>
      </c>
      <c r="H537" s="252">
        <v>2.123</v>
      </c>
      <c r="I537" s="253"/>
      <c r="J537" s="254">
        <f>ROUND(I537*H537,2)</f>
        <v>0</v>
      </c>
      <c r="K537" s="250" t="s">
        <v>157</v>
      </c>
      <c r="L537" s="255"/>
      <c r="M537" s="256" t="s">
        <v>1</v>
      </c>
      <c r="N537" s="257" t="s">
        <v>42</v>
      </c>
      <c r="O537" s="72"/>
      <c r="P537" s="196">
        <f>O537*H537</f>
        <v>0</v>
      </c>
      <c r="Q537" s="196">
        <v>0</v>
      </c>
      <c r="R537" s="196">
        <f>Q537*H537</f>
        <v>0</v>
      </c>
      <c r="S537" s="196">
        <v>0</v>
      </c>
      <c r="T537" s="197">
        <f>S537*H537</f>
        <v>0</v>
      </c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R537" s="198" t="s">
        <v>235</v>
      </c>
      <c r="AT537" s="198" t="s">
        <v>450</v>
      </c>
      <c r="AU537" s="198" t="s">
        <v>159</v>
      </c>
      <c r="AY537" s="18" t="s">
        <v>151</v>
      </c>
      <c r="BE537" s="199">
        <f>IF(N537="základní",J537,0)</f>
        <v>0</v>
      </c>
      <c r="BF537" s="199">
        <f>IF(N537="snížená",J537,0)</f>
        <v>0</v>
      </c>
      <c r="BG537" s="199">
        <f>IF(N537="zákl. přenesená",J537,0)</f>
        <v>0</v>
      </c>
      <c r="BH537" s="199">
        <f>IF(N537="sníž. přenesená",J537,0)</f>
        <v>0</v>
      </c>
      <c r="BI537" s="199">
        <f>IF(N537="nulová",J537,0)</f>
        <v>0</v>
      </c>
      <c r="BJ537" s="18" t="s">
        <v>159</v>
      </c>
      <c r="BK537" s="199">
        <f>ROUND(I537*H537,2)</f>
        <v>0</v>
      </c>
      <c r="BL537" s="18" t="s">
        <v>194</v>
      </c>
      <c r="BM537" s="198" t="s">
        <v>791</v>
      </c>
    </row>
    <row r="538" spans="2:51" s="13" customFormat="1" ht="11.25">
      <c r="B538" s="200"/>
      <c r="C538" s="201"/>
      <c r="D538" s="202" t="s">
        <v>160</v>
      </c>
      <c r="E538" s="203" t="s">
        <v>1</v>
      </c>
      <c r="F538" s="204" t="s">
        <v>792</v>
      </c>
      <c r="G538" s="201"/>
      <c r="H538" s="205">
        <v>2.123</v>
      </c>
      <c r="I538" s="206"/>
      <c r="J538" s="201"/>
      <c r="K538" s="201"/>
      <c r="L538" s="207"/>
      <c r="M538" s="208"/>
      <c r="N538" s="209"/>
      <c r="O538" s="209"/>
      <c r="P538" s="209"/>
      <c r="Q538" s="209"/>
      <c r="R538" s="209"/>
      <c r="S538" s="209"/>
      <c r="T538" s="210"/>
      <c r="AT538" s="211" t="s">
        <v>160</v>
      </c>
      <c r="AU538" s="211" t="s">
        <v>159</v>
      </c>
      <c r="AV538" s="13" t="s">
        <v>159</v>
      </c>
      <c r="AW538" s="13" t="s">
        <v>34</v>
      </c>
      <c r="AX538" s="13" t="s">
        <v>76</v>
      </c>
      <c r="AY538" s="211" t="s">
        <v>151</v>
      </c>
    </row>
    <row r="539" spans="2:51" s="14" customFormat="1" ht="11.25">
      <c r="B539" s="212"/>
      <c r="C539" s="213"/>
      <c r="D539" s="202" t="s">
        <v>160</v>
      </c>
      <c r="E539" s="214" t="s">
        <v>1</v>
      </c>
      <c r="F539" s="215" t="s">
        <v>162</v>
      </c>
      <c r="G539" s="213"/>
      <c r="H539" s="216">
        <v>2.123</v>
      </c>
      <c r="I539" s="217"/>
      <c r="J539" s="213"/>
      <c r="K539" s="213"/>
      <c r="L539" s="218"/>
      <c r="M539" s="219"/>
      <c r="N539" s="220"/>
      <c r="O539" s="220"/>
      <c r="P539" s="220"/>
      <c r="Q539" s="220"/>
      <c r="R539" s="220"/>
      <c r="S539" s="220"/>
      <c r="T539" s="221"/>
      <c r="AT539" s="222" t="s">
        <v>160</v>
      </c>
      <c r="AU539" s="222" t="s">
        <v>159</v>
      </c>
      <c r="AV539" s="14" t="s">
        <v>158</v>
      </c>
      <c r="AW539" s="14" t="s">
        <v>34</v>
      </c>
      <c r="AX539" s="14" t="s">
        <v>84</v>
      </c>
      <c r="AY539" s="222" t="s">
        <v>151</v>
      </c>
    </row>
    <row r="540" spans="1:65" s="2" customFormat="1" ht="24.2" customHeight="1">
      <c r="A540" s="35"/>
      <c r="B540" s="36"/>
      <c r="C540" s="187" t="s">
        <v>489</v>
      </c>
      <c r="D540" s="187" t="s">
        <v>153</v>
      </c>
      <c r="E540" s="188" t="s">
        <v>793</v>
      </c>
      <c r="F540" s="189" t="s">
        <v>794</v>
      </c>
      <c r="G540" s="190" t="s">
        <v>479</v>
      </c>
      <c r="H540" s="258"/>
      <c r="I540" s="192"/>
      <c r="J540" s="193">
        <f>ROUND(I540*H540,2)</f>
        <v>0</v>
      </c>
      <c r="K540" s="189" t="s">
        <v>157</v>
      </c>
      <c r="L540" s="40"/>
      <c r="M540" s="194" t="s">
        <v>1</v>
      </c>
      <c r="N540" s="195" t="s">
        <v>42</v>
      </c>
      <c r="O540" s="72"/>
      <c r="P540" s="196">
        <f>O540*H540</f>
        <v>0</v>
      </c>
      <c r="Q540" s="196">
        <v>0</v>
      </c>
      <c r="R540" s="196">
        <f>Q540*H540</f>
        <v>0</v>
      </c>
      <c r="S540" s="196">
        <v>0</v>
      </c>
      <c r="T540" s="197">
        <f>S540*H540</f>
        <v>0</v>
      </c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R540" s="198" t="s">
        <v>194</v>
      </c>
      <c r="AT540" s="198" t="s">
        <v>153</v>
      </c>
      <c r="AU540" s="198" t="s">
        <v>159</v>
      </c>
      <c r="AY540" s="18" t="s">
        <v>151</v>
      </c>
      <c r="BE540" s="199">
        <f>IF(N540="základní",J540,0)</f>
        <v>0</v>
      </c>
      <c r="BF540" s="199">
        <f>IF(N540="snížená",J540,0)</f>
        <v>0</v>
      </c>
      <c r="BG540" s="199">
        <f>IF(N540="zákl. přenesená",J540,0)</f>
        <v>0</v>
      </c>
      <c r="BH540" s="199">
        <f>IF(N540="sníž. přenesená",J540,0)</f>
        <v>0</v>
      </c>
      <c r="BI540" s="199">
        <f>IF(N540="nulová",J540,0)</f>
        <v>0</v>
      </c>
      <c r="BJ540" s="18" t="s">
        <v>159</v>
      </c>
      <c r="BK540" s="199">
        <f>ROUND(I540*H540,2)</f>
        <v>0</v>
      </c>
      <c r="BL540" s="18" t="s">
        <v>194</v>
      </c>
      <c r="BM540" s="198" t="s">
        <v>795</v>
      </c>
    </row>
    <row r="541" spans="2:63" s="12" customFormat="1" ht="22.9" customHeight="1">
      <c r="B541" s="171"/>
      <c r="C541" s="172"/>
      <c r="D541" s="173" t="s">
        <v>75</v>
      </c>
      <c r="E541" s="185" t="s">
        <v>796</v>
      </c>
      <c r="F541" s="185" t="s">
        <v>797</v>
      </c>
      <c r="G541" s="172"/>
      <c r="H541" s="172"/>
      <c r="I541" s="175"/>
      <c r="J541" s="186">
        <f>BK541</f>
        <v>0</v>
      </c>
      <c r="K541" s="172"/>
      <c r="L541" s="177"/>
      <c r="M541" s="178"/>
      <c r="N541" s="179"/>
      <c r="O541" s="179"/>
      <c r="P541" s="180">
        <f>SUM(P542:P560)</f>
        <v>0</v>
      </c>
      <c r="Q541" s="179"/>
      <c r="R541" s="180">
        <f>SUM(R542:R560)</f>
        <v>0</v>
      </c>
      <c r="S541" s="179"/>
      <c r="T541" s="181">
        <f>SUM(T542:T560)</f>
        <v>0</v>
      </c>
      <c r="AR541" s="182" t="s">
        <v>159</v>
      </c>
      <c r="AT541" s="183" t="s">
        <v>75</v>
      </c>
      <c r="AU541" s="183" t="s">
        <v>84</v>
      </c>
      <c r="AY541" s="182" t="s">
        <v>151</v>
      </c>
      <c r="BK541" s="184">
        <f>SUM(BK542:BK560)</f>
        <v>0</v>
      </c>
    </row>
    <row r="542" spans="1:65" s="2" customFormat="1" ht="16.5" customHeight="1">
      <c r="A542" s="35"/>
      <c r="B542" s="36"/>
      <c r="C542" s="187" t="s">
        <v>798</v>
      </c>
      <c r="D542" s="187" t="s">
        <v>153</v>
      </c>
      <c r="E542" s="188" t="s">
        <v>799</v>
      </c>
      <c r="F542" s="189" t="s">
        <v>800</v>
      </c>
      <c r="G542" s="190" t="s">
        <v>165</v>
      </c>
      <c r="H542" s="191">
        <v>285.615</v>
      </c>
      <c r="I542" s="192"/>
      <c r="J542" s="193">
        <f>ROUND(I542*H542,2)</f>
        <v>0</v>
      </c>
      <c r="K542" s="189" t="s">
        <v>157</v>
      </c>
      <c r="L542" s="40"/>
      <c r="M542" s="194" t="s">
        <v>1</v>
      </c>
      <c r="N542" s="195" t="s">
        <v>42</v>
      </c>
      <c r="O542" s="72"/>
      <c r="P542" s="196">
        <f>O542*H542</f>
        <v>0</v>
      </c>
      <c r="Q542" s="196">
        <v>0</v>
      </c>
      <c r="R542" s="196">
        <f>Q542*H542</f>
        <v>0</v>
      </c>
      <c r="S542" s="196">
        <v>0</v>
      </c>
      <c r="T542" s="197">
        <f>S542*H542</f>
        <v>0</v>
      </c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R542" s="198" t="s">
        <v>194</v>
      </c>
      <c r="AT542" s="198" t="s">
        <v>153</v>
      </c>
      <c r="AU542" s="198" t="s">
        <v>159</v>
      </c>
      <c r="AY542" s="18" t="s">
        <v>151</v>
      </c>
      <c r="BE542" s="199">
        <f>IF(N542="základní",J542,0)</f>
        <v>0</v>
      </c>
      <c r="BF542" s="199">
        <f>IF(N542="snížená",J542,0)</f>
        <v>0</v>
      </c>
      <c r="BG542" s="199">
        <f>IF(N542="zákl. přenesená",J542,0)</f>
        <v>0</v>
      </c>
      <c r="BH542" s="199">
        <f>IF(N542="sníž. přenesená",J542,0)</f>
        <v>0</v>
      </c>
      <c r="BI542" s="199">
        <f>IF(N542="nulová",J542,0)</f>
        <v>0</v>
      </c>
      <c r="BJ542" s="18" t="s">
        <v>159</v>
      </c>
      <c r="BK542" s="199">
        <f>ROUND(I542*H542,2)</f>
        <v>0</v>
      </c>
      <c r="BL542" s="18" t="s">
        <v>194</v>
      </c>
      <c r="BM542" s="198" t="s">
        <v>801</v>
      </c>
    </row>
    <row r="543" spans="1:65" s="2" customFormat="1" ht="16.5" customHeight="1">
      <c r="A543" s="35"/>
      <c r="B543" s="36"/>
      <c r="C543" s="187" t="s">
        <v>493</v>
      </c>
      <c r="D543" s="187" t="s">
        <v>153</v>
      </c>
      <c r="E543" s="188" t="s">
        <v>802</v>
      </c>
      <c r="F543" s="189" t="s">
        <v>803</v>
      </c>
      <c r="G543" s="190" t="s">
        <v>165</v>
      </c>
      <c r="H543" s="191">
        <v>107.175</v>
      </c>
      <c r="I543" s="192"/>
      <c r="J543" s="193">
        <f>ROUND(I543*H543,2)</f>
        <v>0</v>
      </c>
      <c r="K543" s="189" t="s">
        <v>157</v>
      </c>
      <c r="L543" s="40"/>
      <c r="M543" s="194" t="s">
        <v>1</v>
      </c>
      <c r="N543" s="195" t="s">
        <v>42</v>
      </c>
      <c r="O543" s="72"/>
      <c r="P543" s="196">
        <f>O543*H543</f>
        <v>0</v>
      </c>
      <c r="Q543" s="196">
        <v>0</v>
      </c>
      <c r="R543" s="196">
        <f>Q543*H543</f>
        <v>0</v>
      </c>
      <c r="S543" s="196">
        <v>0</v>
      </c>
      <c r="T543" s="197">
        <f>S543*H543</f>
        <v>0</v>
      </c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R543" s="198" t="s">
        <v>194</v>
      </c>
      <c r="AT543" s="198" t="s">
        <v>153</v>
      </c>
      <c r="AU543" s="198" t="s">
        <v>159</v>
      </c>
      <c r="AY543" s="18" t="s">
        <v>151</v>
      </c>
      <c r="BE543" s="199">
        <f>IF(N543="základní",J543,0)</f>
        <v>0</v>
      </c>
      <c r="BF543" s="199">
        <f>IF(N543="snížená",J543,0)</f>
        <v>0</v>
      </c>
      <c r="BG543" s="199">
        <f>IF(N543="zákl. přenesená",J543,0)</f>
        <v>0</v>
      </c>
      <c r="BH543" s="199">
        <f>IF(N543="sníž. přenesená",J543,0)</f>
        <v>0</v>
      </c>
      <c r="BI543" s="199">
        <f>IF(N543="nulová",J543,0)</f>
        <v>0</v>
      </c>
      <c r="BJ543" s="18" t="s">
        <v>159</v>
      </c>
      <c r="BK543" s="199">
        <f>ROUND(I543*H543,2)</f>
        <v>0</v>
      </c>
      <c r="BL543" s="18" t="s">
        <v>194</v>
      </c>
      <c r="BM543" s="198" t="s">
        <v>804</v>
      </c>
    </row>
    <row r="544" spans="1:65" s="2" customFormat="1" ht="24.2" customHeight="1">
      <c r="A544" s="35"/>
      <c r="B544" s="36"/>
      <c r="C544" s="187" t="s">
        <v>805</v>
      </c>
      <c r="D544" s="187" t="s">
        <v>153</v>
      </c>
      <c r="E544" s="188" t="s">
        <v>806</v>
      </c>
      <c r="F544" s="189" t="s">
        <v>807</v>
      </c>
      <c r="G544" s="190" t="s">
        <v>165</v>
      </c>
      <c r="H544" s="191">
        <v>285.615</v>
      </c>
      <c r="I544" s="192"/>
      <c r="J544" s="193">
        <f>ROUND(I544*H544,2)</f>
        <v>0</v>
      </c>
      <c r="K544" s="189" t="s">
        <v>157</v>
      </c>
      <c r="L544" s="40"/>
      <c r="M544" s="194" t="s">
        <v>1</v>
      </c>
      <c r="N544" s="195" t="s">
        <v>42</v>
      </c>
      <c r="O544" s="72"/>
      <c r="P544" s="196">
        <f>O544*H544</f>
        <v>0</v>
      </c>
      <c r="Q544" s="196">
        <v>0</v>
      </c>
      <c r="R544" s="196">
        <f>Q544*H544</f>
        <v>0</v>
      </c>
      <c r="S544" s="196">
        <v>0</v>
      </c>
      <c r="T544" s="197">
        <f>S544*H544</f>
        <v>0</v>
      </c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R544" s="198" t="s">
        <v>194</v>
      </c>
      <c r="AT544" s="198" t="s">
        <v>153</v>
      </c>
      <c r="AU544" s="198" t="s">
        <v>159</v>
      </c>
      <c r="AY544" s="18" t="s">
        <v>151</v>
      </c>
      <c r="BE544" s="199">
        <f>IF(N544="základní",J544,0)</f>
        <v>0</v>
      </c>
      <c r="BF544" s="199">
        <f>IF(N544="snížená",J544,0)</f>
        <v>0</v>
      </c>
      <c r="BG544" s="199">
        <f>IF(N544="zákl. přenesená",J544,0)</f>
        <v>0</v>
      </c>
      <c r="BH544" s="199">
        <f>IF(N544="sníž. přenesená",J544,0)</f>
        <v>0</v>
      </c>
      <c r="BI544" s="199">
        <f>IF(N544="nulová",J544,0)</f>
        <v>0</v>
      </c>
      <c r="BJ544" s="18" t="s">
        <v>159</v>
      </c>
      <c r="BK544" s="199">
        <f>ROUND(I544*H544,2)</f>
        <v>0</v>
      </c>
      <c r="BL544" s="18" t="s">
        <v>194</v>
      </c>
      <c r="BM544" s="198" t="s">
        <v>808</v>
      </c>
    </row>
    <row r="545" spans="1:65" s="2" customFormat="1" ht="16.5" customHeight="1">
      <c r="A545" s="35"/>
      <c r="B545" s="36"/>
      <c r="C545" s="248" t="s">
        <v>499</v>
      </c>
      <c r="D545" s="248" t="s">
        <v>450</v>
      </c>
      <c r="E545" s="249" t="s">
        <v>809</v>
      </c>
      <c r="F545" s="250" t="s">
        <v>810</v>
      </c>
      <c r="G545" s="251" t="s">
        <v>165</v>
      </c>
      <c r="H545" s="252">
        <v>314.177</v>
      </c>
      <c r="I545" s="253"/>
      <c r="J545" s="254">
        <f>ROUND(I545*H545,2)</f>
        <v>0</v>
      </c>
      <c r="K545" s="250" t="s">
        <v>157</v>
      </c>
      <c r="L545" s="255"/>
      <c r="M545" s="256" t="s">
        <v>1</v>
      </c>
      <c r="N545" s="257" t="s">
        <v>42</v>
      </c>
      <c r="O545" s="72"/>
      <c r="P545" s="196">
        <f>O545*H545</f>
        <v>0</v>
      </c>
      <c r="Q545" s="196">
        <v>0</v>
      </c>
      <c r="R545" s="196">
        <f>Q545*H545</f>
        <v>0</v>
      </c>
      <c r="S545" s="196">
        <v>0</v>
      </c>
      <c r="T545" s="197">
        <f>S545*H545</f>
        <v>0</v>
      </c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R545" s="198" t="s">
        <v>235</v>
      </c>
      <c r="AT545" s="198" t="s">
        <v>450</v>
      </c>
      <c r="AU545" s="198" t="s">
        <v>159</v>
      </c>
      <c r="AY545" s="18" t="s">
        <v>151</v>
      </c>
      <c r="BE545" s="199">
        <f>IF(N545="základní",J545,0)</f>
        <v>0</v>
      </c>
      <c r="BF545" s="199">
        <f>IF(N545="snížená",J545,0)</f>
        <v>0</v>
      </c>
      <c r="BG545" s="199">
        <f>IF(N545="zákl. přenesená",J545,0)</f>
        <v>0</v>
      </c>
      <c r="BH545" s="199">
        <f>IF(N545="sníž. přenesená",J545,0)</f>
        <v>0</v>
      </c>
      <c r="BI545" s="199">
        <f>IF(N545="nulová",J545,0)</f>
        <v>0</v>
      </c>
      <c r="BJ545" s="18" t="s">
        <v>159</v>
      </c>
      <c r="BK545" s="199">
        <f>ROUND(I545*H545,2)</f>
        <v>0</v>
      </c>
      <c r="BL545" s="18" t="s">
        <v>194</v>
      </c>
      <c r="BM545" s="198" t="s">
        <v>811</v>
      </c>
    </row>
    <row r="546" spans="2:51" s="13" customFormat="1" ht="11.25">
      <c r="B546" s="200"/>
      <c r="C546" s="201"/>
      <c r="D546" s="202" t="s">
        <v>160</v>
      </c>
      <c r="E546" s="203" t="s">
        <v>1</v>
      </c>
      <c r="F546" s="204" t="s">
        <v>812</v>
      </c>
      <c r="G546" s="201"/>
      <c r="H546" s="205">
        <v>314.1765</v>
      </c>
      <c r="I546" s="206"/>
      <c r="J546" s="201"/>
      <c r="K546" s="201"/>
      <c r="L546" s="207"/>
      <c r="M546" s="208"/>
      <c r="N546" s="209"/>
      <c r="O546" s="209"/>
      <c r="P546" s="209"/>
      <c r="Q546" s="209"/>
      <c r="R546" s="209"/>
      <c r="S546" s="209"/>
      <c r="T546" s="210"/>
      <c r="AT546" s="211" t="s">
        <v>160</v>
      </c>
      <c r="AU546" s="211" t="s">
        <v>159</v>
      </c>
      <c r="AV546" s="13" t="s">
        <v>159</v>
      </c>
      <c r="AW546" s="13" t="s">
        <v>34</v>
      </c>
      <c r="AX546" s="13" t="s">
        <v>76</v>
      </c>
      <c r="AY546" s="211" t="s">
        <v>151</v>
      </c>
    </row>
    <row r="547" spans="2:51" s="14" customFormat="1" ht="11.25">
      <c r="B547" s="212"/>
      <c r="C547" s="213"/>
      <c r="D547" s="202" t="s">
        <v>160</v>
      </c>
      <c r="E547" s="214" t="s">
        <v>1</v>
      </c>
      <c r="F547" s="215" t="s">
        <v>162</v>
      </c>
      <c r="G547" s="213"/>
      <c r="H547" s="216">
        <v>314.1765</v>
      </c>
      <c r="I547" s="217"/>
      <c r="J547" s="213"/>
      <c r="K547" s="213"/>
      <c r="L547" s="218"/>
      <c r="M547" s="219"/>
      <c r="N547" s="220"/>
      <c r="O547" s="220"/>
      <c r="P547" s="220"/>
      <c r="Q547" s="220"/>
      <c r="R547" s="220"/>
      <c r="S547" s="220"/>
      <c r="T547" s="221"/>
      <c r="AT547" s="222" t="s">
        <v>160</v>
      </c>
      <c r="AU547" s="222" t="s">
        <v>159</v>
      </c>
      <c r="AV547" s="14" t="s">
        <v>158</v>
      </c>
      <c r="AW547" s="14" t="s">
        <v>34</v>
      </c>
      <c r="AX547" s="14" t="s">
        <v>84</v>
      </c>
      <c r="AY547" s="222" t="s">
        <v>151</v>
      </c>
    </row>
    <row r="548" spans="1:65" s="2" customFormat="1" ht="21.75" customHeight="1">
      <c r="A548" s="35"/>
      <c r="B548" s="36"/>
      <c r="C548" s="187" t="s">
        <v>813</v>
      </c>
      <c r="D548" s="187" t="s">
        <v>153</v>
      </c>
      <c r="E548" s="188" t="s">
        <v>814</v>
      </c>
      <c r="F548" s="189" t="s">
        <v>815</v>
      </c>
      <c r="G548" s="190" t="s">
        <v>165</v>
      </c>
      <c r="H548" s="191">
        <v>285.615</v>
      </c>
      <c r="I548" s="192"/>
      <c r="J548" s="193">
        <f>ROUND(I548*H548,2)</f>
        <v>0</v>
      </c>
      <c r="K548" s="189" t="s">
        <v>157</v>
      </c>
      <c r="L548" s="40"/>
      <c r="M548" s="194" t="s">
        <v>1</v>
      </c>
      <c r="N548" s="195" t="s">
        <v>42</v>
      </c>
      <c r="O548" s="72"/>
      <c r="P548" s="196">
        <f>O548*H548</f>
        <v>0</v>
      </c>
      <c r="Q548" s="196">
        <v>0</v>
      </c>
      <c r="R548" s="196">
        <f>Q548*H548</f>
        <v>0</v>
      </c>
      <c r="S548" s="196">
        <v>0</v>
      </c>
      <c r="T548" s="197">
        <f>S548*H548</f>
        <v>0</v>
      </c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R548" s="198" t="s">
        <v>194</v>
      </c>
      <c r="AT548" s="198" t="s">
        <v>153</v>
      </c>
      <c r="AU548" s="198" t="s">
        <v>159</v>
      </c>
      <c r="AY548" s="18" t="s">
        <v>151</v>
      </c>
      <c r="BE548" s="199">
        <f>IF(N548="základní",J548,0)</f>
        <v>0</v>
      </c>
      <c r="BF548" s="199">
        <f>IF(N548="snížená",J548,0)</f>
        <v>0</v>
      </c>
      <c r="BG548" s="199">
        <f>IF(N548="zákl. přenesená",J548,0)</f>
        <v>0</v>
      </c>
      <c r="BH548" s="199">
        <f>IF(N548="sníž. přenesená",J548,0)</f>
        <v>0</v>
      </c>
      <c r="BI548" s="199">
        <f>IF(N548="nulová",J548,0)</f>
        <v>0</v>
      </c>
      <c r="BJ548" s="18" t="s">
        <v>159</v>
      </c>
      <c r="BK548" s="199">
        <f>ROUND(I548*H548,2)</f>
        <v>0</v>
      </c>
      <c r="BL548" s="18" t="s">
        <v>194</v>
      </c>
      <c r="BM548" s="198" t="s">
        <v>816</v>
      </c>
    </row>
    <row r="549" spans="1:65" s="2" customFormat="1" ht="21.75" customHeight="1">
      <c r="A549" s="35"/>
      <c r="B549" s="36"/>
      <c r="C549" s="187" t="s">
        <v>503</v>
      </c>
      <c r="D549" s="187" t="s">
        <v>153</v>
      </c>
      <c r="E549" s="188" t="s">
        <v>817</v>
      </c>
      <c r="F549" s="189" t="s">
        <v>818</v>
      </c>
      <c r="G549" s="190" t="s">
        <v>165</v>
      </c>
      <c r="H549" s="191">
        <v>285.615</v>
      </c>
      <c r="I549" s="192"/>
      <c r="J549" s="193">
        <f>ROUND(I549*H549,2)</f>
        <v>0</v>
      </c>
      <c r="K549" s="189" t="s">
        <v>157</v>
      </c>
      <c r="L549" s="40"/>
      <c r="M549" s="194" t="s">
        <v>1</v>
      </c>
      <c r="N549" s="195" t="s">
        <v>42</v>
      </c>
      <c r="O549" s="72"/>
      <c r="P549" s="196">
        <f>O549*H549</f>
        <v>0</v>
      </c>
      <c r="Q549" s="196">
        <v>0</v>
      </c>
      <c r="R549" s="196">
        <f>Q549*H549</f>
        <v>0</v>
      </c>
      <c r="S549" s="196">
        <v>0</v>
      </c>
      <c r="T549" s="197">
        <f>S549*H549</f>
        <v>0</v>
      </c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R549" s="198" t="s">
        <v>194</v>
      </c>
      <c r="AT549" s="198" t="s">
        <v>153</v>
      </c>
      <c r="AU549" s="198" t="s">
        <v>159</v>
      </c>
      <c r="AY549" s="18" t="s">
        <v>151</v>
      </c>
      <c r="BE549" s="199">
        <f>IF(N549="základní",J549,0)</f>
        <v>0</v>
      </c>
      <c r="BF549" s="199">
        <f>IF(N549="snížená",J549,0)</f>
        <v>0</v>
      </c>
      <c r="BG549" s="199">
        <f>IF(N549="zákl. přenesená",J549,0)</f>
        <v>0</v>
      </c>
      <c r="BH549" s="199">
        <f>IF(N549="sníž. přenesená",J549,0)</f>
        <v>0</v>
      </c>
      <c r="BI549" s="199">
        <f>IF(N549="nulová",J549,0)</f>
        <v>0</v>
      </c>
      <c r="BJ549" s="18" t="s">
        <v>159</v>
      </c>
      <c r="BK549" s="199">
        <f>ROUND(I549*H549,2)</f>
        <v>0</v>
      </c>
      <c r="BL549" s="18" t="s">
        <v>194</v>
      </c>
      <c r="BM549" s="198" t="s">
        <v>819</v>
      </c>
    </row>
    <row r="550" spans="1:65" s="2" customFormat="1" ht="16.5" customHeight="1">
      <c r="A550" s="35"/>
      <c r="B550" s="36"/>
      <c r="C550" s="187" t="s">
        <v>820</v>
      </c>
      <c r="D550" s="187" t="s">
        <v>153</v>
      </c>
      <c r="E550" s="188" t="s">
        <v>821</v>
      </c>
      <c r="F550" s="189" t="s">
        <v>822</v>
      </c>
      <c r="G550" s="190" t="s">
        <v>274</v>
      </c>
      <c r="H550" s="191">
        <v>62.5</v>
      </c>
      <c r="I550" s="192"/>
      <c r="J550" s="193">
        <f>ROUND(I550*H550,2)</f>
        <v>0</v>
      </c>
      <c r="K550" s="189" t="s">
        <v>157</v>
      </c>
      <c r="L550" s="40"/>
      <c r="M550" s="194" t="s">
        <v>1</v>
      </c>
      <c r="N550" s="195" t="s">
        <v>42</v>
      </c>
      <c r="O550" s="72"/>
      <c r="P550" s="196">
        <f>O550*H550</f>
        <v>0</v>
      </c>
      <c r="Q550" s="196">
        <v>0</v>
      </c>
      <c r="R550" s="196">
        <f>Q550*H550</f>
        <v>0</v>
      </c>
      <c r="S550" s="196">
        <v>0</v>
      </c>
      <c r="T550" s="197">
        <f>S550*H550</f>
        <v>0</v>
      </c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R550" s="198" t="s">
        <v>194</v>
      </c>
      <c r="AT550" s="198" t="s">
        <v>153</v>
      </c>
      <c r="AU550" s="198" t="s">
        <v>159</v>
      </c>
      <c r="AY550" s="18" t="s">
        <v>151</v>
      </c>
      <c r="BE550" s="199">
        <f>IF(N550="základní",J550,0)</f>
        <v>0</v>
      </c>
      <c r="BF550" s="199">
        <f>IF(N550="snížená",J550,0)</f>
        <v>0</v>
      </c>
      <c r="BG550" s="199">
        <f>IF(N550="zákl. přenesená",J550,0)</f>
        <v>0</v>
      </c>
      <c r="BH550" s="199">
        <f>IF(N550="sníž. přenesená",J550,0)</f>
        <v>0</v>
      </c>
      <c r="BI550" s="199">
        <f>IF(N550="nulová",J550,0)</f>
        <v>0</v>
      </c>
      <c r="BJ550" s="18" t="s">
        <v>159</v>
      </c>
      <c r="BK550" s="199">
        <f>ROUND(I550*H550,2)</f>
        <v>0</v>
      </c>
      <c r="BL550" s="18" t="s">
        <v>194</v>
      </c>
      <c r="BM550" s="198" t="s">
        <v>823</v>
      </c>
    </row>
    <row r="551" spans="2:51" s="15" customFormat="1" ht="11.25">
      <c r="B551" s="223"/>
      <c r="C551" s="224"/>
      <c r="D551" s="202" t="s">
        <v>160</v>
      </c>
      <c r="E551" s="225" t="s">
        <v>1</v>
      </c>
      <c r="F551" s="226" t="s">
        <v>276</v>
      </c>
      <c r="G551" s="224"/>
      <c r="H551" s="225" t="s">
        <v>1</v>
      </c>
      <c r="I551" s="227"/>
      <c r="J551" s="224"/>
      <c r="K551" s="224"/>
      <c r="L551" s="228"/>
      <c r="M551" s="229"/>
      <c r="N551" s="230"/>
      <c r="O551" s="230"/>
      <c r="P551" s="230"/>
      <c r="Q551" s="230"/>
      <c r="R551" s="230"/>
      <c r="S551" s="230"/>
      <c r="T551" s="231"/>
      <c r="AT551" s="232" t="s">
        <v>160</v>
      </c>
      <c r="AU551" s="232" t="s">
        <v>159</v>
      </c>
      <c r="AV551" s="15" t="s">
        <v>84</v>
      </c>
      <c r="AW551" s="15" t="s">
        <v>34</v>
      </c>
      <c r="AX551" s="15" t="s">
        <v>76</v>
      </c>
      <c r="AY551" s="232" t="s">
        <v>151</v>
      </c>
    </row>
    <row r="552" spans="2:51" s="13" customFormat="1" ht="11.25">
      <c r="B552" s="200"/>
      <c r="C552" s="201"/>
      <c r="D552" s="202" t="s">
        <v>160</v>
      </c>
      <c r="E552" s="203" t="s">
        <v>1</v>
      </c>
      <c r="F552" s="204" t="s">
        <v>824</v>
      </c>
      <c r="G552" s="201"/>
      <c r="H552" s="205">
        <v>24</v>
      </c>
      <c r="I552" s="206"/>
      <c r="J552" s="201"/>
      <c r="K552" s="201"/>
      <c r="L552" s="207"/>
      <c r="M552" s="208"/>
      <c r="N552" s="209"/>
      <c r="O552" s="209"/>
      <c r="P552" s="209"/>
      <c r="Q552" s="209"/>
      <c r="R552" s="209"/>
      <c r="S552" s="209"/>
      <c r="T552" s="210"/>
      <c r="AT552" s="211" t="s">
        <v>160</v>
      </c>
      <c r="AU552" s="211" t="s">
        <v>159</v>
      </c>
      <c r="AV552" s="13" t="s">
        <v>159</v>
      </c>
      <c r="AW552" s="13" t="s">
        <v>34</v>
      </c>
      <c r="AX552" s="13" t="s">
        <v>76</v>
      </c>
      <c r="AY552" s="211" t="s">
        <v>151</v>
      </c>
    </row>
    <row r="553" spans="2:51" s="15" customFormat="1" ht="11.25">
      <c r="B553" s="223"/>
      <c r="C553" s="224"/>
      <c r="D553" s="202" t="s">
        <v>160</v>
      </c>
      <c r="E553" s="225" t="s">
        <v>1</v>
      </c>
      <c r="F553" s="226" t="s">
        <v>283</v>
      </c>
      <c r="G553" s="224"/>
      <c r="H553" s="225" t="s">
        <v>1</v>
      </c>
      <c r="I553" s="227"/>
      <c r="J553" s="224"/>
      <c r="K553" s="224"/>
      <c r="L553" s="228"/>
      <c r="M553" s="229"/>
      <c r="N553" s="230"/>
      <c r="O553" s="230"/>
      <c r="P553" s="230"/>
      <c r="Q553" s="230"/>
      <c r="R553" s="230"/>
      <c r="S553" s="230"/>
      <c r="T553" s="231"/>
      <c r="AT553" s="232" t="s">
        <v>160</v>
      </c>
      <c r="AU553" s="232" t="s">
        <v>159</v>
      </c>
      <c r="AV553" s="15" t="s">
        <v>84</v>
      </c>
      <c r="AW553" s="15" t="s">
        <v>34</v>
      </c>
      <c r="AX553" s="15" t="s">
        <v>76</v>
      </c>
      <c r="AY553" s="232" t="s">
        <v>151</v>
      </c>
    </row>
    <row r="554" spans="2:51" s="13" customFormat="1" ht="11.25">
      <c r="B554" s="200"/>
      <c r="C554" s="201"/>
      <c r="D554" s="202" t="s">
        <v>160</v>
      </c>
      <c r="E554" s="203" t="s">
        <v>1</v>
      </c>
      <c r="F554" s="204" t="s">
        <v>825</v>
      </c>
      <c r="G554" s="201"/>
      <c r="H554" s="205">
        <v>34</v>
      </c>
      <c r="I554" s="206"/>
      <c r="J554" s="201"/>
      <c r="K554" s="201"/>
      <c r="L554" s="207"/>
      <c r="M554" s="208"/>
      <c r="N554" s="209"/>
      <c r="O554" s="209"/>
      <c r="P554" s="209"/>
      <c r="Q554" s="209"/>
      <c r="R554" s="209"/>
      <c r="S554" s="209"/>
      <c r="T554" s="210"/>
      <c r="AT554" s="211" t="s">
        <v>160</v>
      </c>
      <c r="AU554" s="211" t="s">
        <v>159</v>
      </c>
      <c r="AV554" s="13" t="s">
        <v>159</v>
      </c>
      <c r="AW554" s="13" t="s">
        <v>34</v>
      </c>
      <c r="AX554" s="13" t="s">
        <v>76</v>
      </c>
      <c r="AY554" s="211" t="s">
        <v>151</v>
      </c>
    </row>
    <row r="555" spans="2:51" s="15" customFormat="1" ht="11.25">
      <c r="B555" s="223"/>
      <c r="C555" s="224"/>
      <c r="D555" s="202" t="s">
        <v>160</v>
      </c>
      <c r="E555" s="225" t="s">
        <v>1</v>
      </c>
      <c r="F555" s="226" t="s">
        <v>826</v>
      </c>
      <c r="G555" s="224"/>
      <c r="H555" s="225" t="s">
        <v>1</v>
      </c>
      <c r="I555" s="227"/>
      <c r="J555" s="224"/>
      <c r="K555" s="224"/>
      <c r="L555" s="228"/>
      <c r="M555" s="229"/>
      <c r="N555" s="230"/>
      <c r="O555" s="230"/>
      <c r="P555" s="230"/>
      <c r="Q555" s="230"/>
      <c r="R555" s="230"/>
      <c r="S555" s="230"/>
      <c r="T555" s="231"/>
      <c r="AT555" s="232" t="s">
        <v>160</v>
      </c>
      <c r="AU555" s="232" t="s">
        <v>159</v>
      </c>
      <c r="AV555" s="15" t="s">
        <v>84</v>
      </c>
      <c r="AW555" s="15" t="s">
        <v>34</v>
      </c>
      <c r="AX555" s="15" t="s">
        <v>76</v>
      </c>
      <c r="AY555" s="232" t="s">
        <v>151</v>
      </c>
    </row>
    <row r="556" spans="2:51" s="13" customFormat="1" ht="11.25">
      <c r="B556" s="200"/>
      <c r="C556" s="201"/>
      <c r="D556" s="202" t="s">
        <v>160</v>
      </c>
      <c r="E556" s="203" t="s">
        <v>1</v>
      </c>
      <c r="F556" s="204" t="s">
        <v>827</v>
      </c>
      <c r="G556" s="201"/>
      <c r="H556" s="205">
        <v>1.5</v>
      </c>
      <c r="I556" s="206"/>
      <c r="J556" s="201"/>
      <c r="K556" s="201"/>
      <c r="L556" s="207"/>
      <c r="M556" s="208"/>
      <c r="N556" s="209"/>
      <c r="O556" s="209"/>
      <c r="P556" s="209"/>
      <c r="Q556" s="209"/>
      <c r="R556" s="209"/>
      <c r="S556" s="209"/>
      <c r="T556" s="210"/>
      <c r="AT556" s="211" t="s">
        <v>160</v>
      </c>
      <c r="AU556" s="211" t="s">
        <v>159</v>
      </c>
      <c r="AV556" s="13" t="s">
        <v>159</v>
      </c>
      <c r="AW556" s="13" t="s">
        <v>34</v>
      </c>
      <c r="AX556" s="13" t="s">
        <v>76</v>
      </c>
      <c r="AY556" s="211" t="s">
        <v>151</v>
      </c>
    </row>
    <row r="557" spans="2:51" s="13" customFormat="1" ht="11.25">
      <c r="B557" s="200"/>
      <c r="C557" s="201"/>
      <c r="D557" s="202" t="s">
        <v>160</v>
      </c>
      <c r="E557" s="203" t="s">
        <v>1</v>
      </c>
      <c r="F557" s="204" t="s">
        <v>828</v>
      </c>
      <c r="G557" s="201"/>
      <c r="H557" s="205">
        <v>3</v>
      </c>
      <c r="I557" s="206"/>
      <c r="J557" s="201"/>
      <c r="K557" s="201"/>
      <c r="L557" s="207"/>
      <c r="M557" s="208"/>
      <c r="N557" s="209"/>
      <c r="O557" s="209"/>
      <c r="P557" s="209"/>
      <c r="Q557" s="209"/>
      <c r="R557" s="209"/>
      <c r="S557" s="209"/>
      <c r="T557" s="210"/>
      <c r="AT557" s="211" t="s">
        <v>160</v>
      </c>
      <c r="AU557" s="211" t="s">
        <v>159</v>
      </c>
      <c r="AV557" s="13" t="s">
        <v>159</v>
      </c>
      <c r="AW557" s="13" t="s">
        <v>34</v>
      </c>
      <c r="AX557" s="13" t="s">
        <v>76</v>
      </c>
      <c r="AY557" s="211" t="s">
        <v>151</v>
      </c>
    </row>
    <row r="558" spans="2:51" s="14" customFormat="1" ht="11.25">
      <c r="B558" s="212"/>
      <c r="C558" s="213"/>
      <c r="D558" s="202" t="s">
        <v>160</v>
      </c>
      <c r="E558" s="214" t="s">
        <v>1</v>
      </c>
      <c r="F558" s="215" t="s">
        <v>162</v>
      </c>
      <c r="G558" s="213"/>
      <c r="H558" s="216">
        <v>62.5</v>
      </c>
      <c r="I558" s="217"/>
      <c r="J558" s="213"/>
      <c r="K558" s="213"/>
      <c r="L558" s="218"/>
      <c r="M558" s="219"/>
      <c r="N558" s="220"/>
      <c r="O558" s="220"/>
      <c r="P558" s="220"/>
      <c r="Q558" s="220"/>
      <c r="R558" s="220"/>
      <c r="S558" s="220"/>
      <c r="T558" s="221"/>
      <c r="AT558" s="222" t="s">
        <v>160</v>
      </c>
      <c r="AU558" s="222" t="s">
        <v>159</v>
      </c>
      <c r="AV558" s="14" t="s">
        <v>158</v>
      </c>
      <c r="AW558" s="14" t="s">
        <v>34</v>
      </c>
      <c r="AX558" s="14" t="s">
        <v>84</v>
      </c>
      <c r="AY558" s="222" t="s">
        <v>151</v>
      </c>
    </row>
    <row r="559" spans="1:65" s="2" customFormat="1" ht="16.5" customHeight="1">
      <c r="A559" s="35"/>
      <c r="B559" s="36"/>
      <c r="C559" s="187" t="s">
        <v>510</v>
      </c>
      <c r="D559" s="187" t="s">
        <v>153</v>
      </c>
      <c r="E559" s="188" t="s">
        <v>829</v>
      </c>
      <c r="F559" s="189" t="s">
        <v>830</v>
      </c>
      <c r="G559" s="190" t="s">
        <v>274</v>
      </c>
      <c r="H559" s="191">
        <v>273.05</v>
      </c>
      <c r="I559" s="192"/>
      <c r="J559" s="193">
        <f>ROUND(I559*H559,2)</f>
        <v>0</v>
      </c>
      <c r="K559" s="189" t="s">
        <v>157</v>
      </c>
      <c r="L559" s="40"/>
      <c r="M559" s="194" t="s">
        <v>1</v>
      </c>
      <c r="N559" s="195" t="s">
        <v>42</v>
      </c>
      <c r="O559" s="72"/>
      <c r="P559" s="196">
        <f>O559*H559</f>
        <v>0</v>
      </c>
      <c r="Q559" s="196">
        <v>0</v>
      </c>
      <c r="R559" s="196">
        <f>Q559*H559</f>
        <v>0</v>
      </c>
      <c r="S559" s="196">
        <v>0</v>
      </c>
      <c r="T559" s="197">
        <f>S559*H559</f>
        <v>0</v>
      </c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R559" s="198" t="s">
        <v>194</v>
      </c>
      <c r="AT559" s="198" t="s">
        <v>153</v>
      </c>
      <c r="AU559" s="198" t="s">
        <v>159</v>
      </c>
      <c r="AY559" s="18" t="s">
        <v>151</v>
      </c>
      <c r="BE559" s="199">
        <f>IF(N559="základní",J559,0)</f>
        <v>0</v>
      </c>
      <c r="BF559" s="199">
        <f>IF(N559="snížená",J559,0)</f>
        <v>0</v>
      </c>
      <c r="BG559" s="199">
        <f>IF(N559="zákl. přenesená",J559,0)</f>
        <v>0</v>
      </c>
      <c r="BH559" s="199">
        <f>IF(N559="sníž. přenesená",J559,0)</f>
        <v>0</v>
      </c>
      <c r="BI559" s="199">
        <f>IF(N559="nulová",J559,0)</f>
        <v>0</v>
      </c>
      <c r="BJ559" s="18" t="s">
        <v>159</v>
      </c>
      <c r="BK559" s="199">
        <f>ROUND(I559*H559,2)</f>
        <v>0</v>
      </c>
      <c r="BL559" s="18" t="s">
        <v>194</v>
      </c>
      <c r="BM559" s="198" t="s">
        <v>831</v>
      </c>
    </row>
    <row r="560" spans="1:65" s="2" customFormat="1" ht="24.2" customHeight="1">
      <c r="A560" s="35"/>
      <c r="B560" s="36"/>
      <c r="C560" s="187" t="s">
        <v>832</v>
      </c>
      <c r="D560" s="187" t="s">
        <v>153</v>
      </c>
      <c r="E560" s="188" t="s">
        <v>833</v>
      </c>
      <c r="F560" s="189" t="s">
        <v>834</v>
      </c>
      <c r="G560" s="190" t="s">
        <v>479</v>
      </c>
      <c r="H560" s="258"/>
      <c r="I560" s="192"/>
      <c r="J560" s="193">
        <f>ROUND(I560*H560,2)</f>
        <v>0</v>
      </c>
      <c r="K560" s="189" t="s">
        <v>157</v>
      </c>
      <c r="L560" s="40"/>
      <c r="M560" s="194" t="s">
        <v>1</v>
      </c>
      <c r="N560" s="195" t="s">
        <v>42</v>
      </c>
      <c r="O560" s="72"/>
      <c r="P560" s="196">
        <f>O560*H560</f>
        <v>0</v>
      </c>
      <c r="Q560" s="196">
        <v>0</v>
      </c>
      <c r="R560" s="196">
        <f>Q560*H560</f>
        <v>0</v>
      </c>
      <c r="S560" s="196">
        <v>0</v>
      </c>
      <c r="T560" s="197">
        <f>S560*H560</f>
        <v>0</v>
      </c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R560" s="198" t="s">
        <v>194</v>
      </c>
      <c r="AT560" s="198" t="s">
        <v>153</v>
      </c>
      <c r="AU560" s="198" t="s">
        <v>159</v>
      </c>
      <c r="AY560" s="18" t="s">
        <v>151</v>
      </c>
      <c r="BE560" s="199">
        <f>IF(N560="základní",J560,0)</f>
        <v>0</v>
      </c>
      <c r="BF560" s="199">
        <f>IF(N560="snížená",J560,0)</f>
        <v>0</v>
      </c>
      <c r="BG560" s="199">
        <f>IF(N560="zákl. přenesená",J560,0)</f>
        <v>0</v>
      </c>
      <c r="BH560" s="199">
        <f>IF(N560="sníž. přenesená",J560,0)</f>
        <v>0</v>
      </c>
      <c r="BI560" s="199">
        <f>IF(N560="nulová",J560,0)</f>
        <v>0</v>
      </c>
      <c r="BJ560" s="18" t="s">
        <v>159</v>
      </c>
      <c r="BK560" s="199">
        <f>ROUND(I560*H560,2)</f>
        <v>0</v>
      </c>
      <c r="BL560" s="18" t="s">
        <v>194</v>
      </c>
      <c r="BM560" s="198" t="s">
        <v>835</v>
      </c>
    </row>
    <row r="561" spans="2:63" s="12" customFormat="1" ht="22.9" customHeight="1">
      <c r="B561" s="171"/>
      <c r="C561" s="172"/>
      <c r="D561" s="173" t="s">
        <v>75</v>
      </c>
      <c r="E561" s="185" t="s">
        <v>836</v>
      </c>
      <c r="F561" s="185" t="s">
        <v>837</v>
      </c>
      <c r="G561" s="172"/>
      <c r="H561" s="172"/>
      <c r="I561" s="175"/>
      <c r="J561" s="186">
        <f>BK561</f>
        <v>0</v>
      </c>
      <c r="K561" s="172"/>
      <c r="L561" s="177"/>
      <c r="M561" s="178"/>
      <c r="N561" s="179"/>
      <c r="O561" s="179"/>
      <c r="P561" s="180">
        <f>SUM(P562:P571)</f>
        <v>0</v>
      </c>
      <c r="Q561" s="179"/>
      <c r="R561" s="180">
        <f>SUM(R562:R571)</f>
        <v>0</v>
      </c>
      <c r="S561" s="179"/>
      <c r="T561" s="181">
        <f>SUM(T562:T571)</f>
        <v>0</v>
      </c>
      <c r="AR561" s="182" t="s">
        <v>159</v>
      </c>
      <c r="AT561" s="183" t="s">
        <v>75</v>
      </c>
      <c r="AU561" s="183" t="s">
        <v>84</v>
      </c>
      <c r="AY561" s="182" t="s">
        <v>151</v>
      </c>
      <c r="BK561" s="184">
        <f>SUM(BK562:BK571)</f>
        <v>0</v>
      </c>
    </row>
    <row r="562" spans="1:65" s="2" customFormat="1" ht="16.5" customHeight="1">
      <c r="A562" s="35"/>
      <c r="B562" s="36"/>
      <c r="C562" s="187" t="s">
        <v>518</v>
      </c>
      <c r="D562" s="187" t="s">
        <v>153</v>
      </c>
      <c r="E562" s="188" t="s">
        <v>838</v>
      </c>
      <c r="F562" s="189" t="s">
        <v>839</v>
      </c>
      <c r="G562" s="190" t="s">
        <v>165</v>
      </c>
      <c r="H562" s="191">
        <v>317</v>
      </c>
      <c r="I562" s="192"/>
      <c r="J562" s="193">
        <f>ROUND(I562*H562,2)</f>
        <v>0</v>
      </c>
      <c r="K562" s="189" t="s">
        <v>157</v>
      </c>
      <c r="L562" s="40"/>
      <c r="M562" s="194" t="s">
        <v>1</v>
      </c>
      <c r="N562" s="195" t="s">
        <v>42</v>
      </c>
      <c r="O562" s="72"/>
      <c r="P562" s="196">
        <f>O562*H562</f>
        <v>0</v>
      </c>
      <c r="Q562" s="196">
        <v>0</v>
      </c>
      <c r="R562" s="196">
        <f>Q562*H562</f>
        <v>0</v>
      </c>
      <c r="S562" s="196">
        <v>0</v>
      </c>
      <c r="T562" s="197">
        <f>S562*H562</f>
        <v>0</v>
      </c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R562" s="198" t="s">
        <v>194</v>
      </c>
      <c r="AT562" s="198" t="s">
        <v>153</v>
      </c>
      <c r="AU562" s="198" t="s">
        <v>159</v>
      </c>
      <c r="AY562" s="18" t="s">
        <v>151</v>
      </c>
      <c r="BE562" s="199">
        <f>IF(N562="základní",J562,0)</f>
        <v>0</v>
      </c>
      <c r="BF562" s="199">
        <f>IF(N562="snížená",J562,0)</f>
        <v>0</v>
      </c>
      <c r="BG562" s="199">
        <f>IF(N562="zákl. přenesená",J562,0)</f>
        <v>0</v>
      </c>
      <c r="BH562" s="199">
        <f>IF(N562="sníž. přenesená",J562,0)</f>
        <v>0</v>
      </c>
      <c r="BI562" s="199">
        <f>IF(N562="nulová",J562,0)</f>
        <v>0</v>
      </c>
      <c r="BJ562" s="18" t="s">
        <v>159</v>
      </c>
      <c r="BK562" s="199">
        <f>ROUND(I562*H562,2)</f>
        <v>0</v>
      </c>
      <c r="BL562" s="18" t="s">
        <v>194</v>
      </c>
      <c r="BM562" s="198" t="s">
        <v>840</v>
      </c>
    </row>
    <row r="563" spans="1:65" s="2" customFormat="1" ht="16.5" customHeight="1">
      <c r="A563" s="35"/>
      <c r="B563" s="36"/>
      <c r="C563" s="248" t="s">
        <v>841</v>
      </c>
      <c r="D563" s="248" t="s">
        <v>450</v>
      </c>
      <c r="E563" s="249" t="s">
        <v>842</v>
      </c>
      <c r="F563" s="250" t="s">
        <v>843</v>
      </c>
      <c r="G563" s="251" t="s">
        <v>165</v>
      </c>
      <c r="H563" s="252">
        <v>332.85</v>
      </c>
      <c r="I563" s="253"/>
      <c r="J563" s="254">
        <f>ROUND(I563*H563,2)</f>
        <v>0</v>
      </c>
      <c r="K563" s="250" t="s">
        <v>157</v>
      </c>
      <c r="L563" s="255"/>
      <c r="M563" s="256" t="s">
        <v>1</v>
      </c>
      <c r="N563" s="257" t="s">
        <v>42</v>
      </c>
      <c r="O563" s="72"/>
      <c r="P563" s="196">
        <f>O563*H563</f>
        <v>0</v>
      </c>
      <c r="Q563" s="196">
        <v>0</v>
      </c>
      <c r="R563" s="196">
        <f>Q563*H563</f>
        <v>0</v>
      </c>
      <c r="S563" s="196">
        <v>0</v>
      </c>
      <c r="T563" s="197">
        <f>S563*H563</f>
        <v>0</v>
      </c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R563" s="198" t="s">
        <v>235</v>
      </c>
      <c r="AT563" s="198" t="s">
        <v>450</v>
      </c>
      <c r="AU563" s="198" t="s">
        <v>159</v>
      </c>
      <c r="AY563" s="18" t="s">
        <v>151</v>
      </c>
      <c r="BE563" s="199">
        <f>IF(N563="základní",J563,0)</f>
        <v>0</v>
      </c>
      <c r="BF563" s="199">
        <f>IF(N563="snížená",J563,0)</f>
        <v>0</v>
      </c>
      <c r="BG563" s="199">
        <f>IF(N563="zákl. přenesená",J563,0)</f>
        <v>0</v>
      </c>
      <c r="BH563" s="199">
        <f>IF(N563="sníž. přenesená",J563,0)</f>
        <v>0</v>
      </c>
      <c r="BI563" s="199">
        <f>IF(N563="nulová",J563,0)</f>
        <v>0</v>
      </c>
      <c r="BJ563" s="18" t="s">
        <v>159</v>
      </c>
      <c r="BK563" s="199">
        <f>ROUND(I563*H563,2)</f>
        <v>0</v>
      </c>
      <c r="BL563" s="18" t="s">
        <v>194</v>
      </c>
      <c r="BM563" s="198" t="s">
        <v>844</v>
      </c>
    </row>
    <row r="564" spans="2:51" s="13" customFormat="1" ht="11.25">
      <c r="B564" s="200"/>
      <c r="C564" s="201"/>
      <c r="D564" s="202" t="s">
        <v>160</v>
      </c>
      <c r="E564" s="203" t="s">
        <v>1</v>
      </c>
      <c r="F564" s="204" t="s">
        <v>845</v>
      </c>
      <c r="G564" s="201"/>
      <c r="H564" s="205">
        <v>332.85</v>
      </c>
      <c r="I564" s="206"/>
      <c r="J564" s="201"/>
      <c r="K564" s="201"/>
      <c r="L564" s="207"/>
      <c r="M564" s="208"/>
      <c r="N564" s="209"/>
      <c r="O564" s="209"/>
      <c r="P564" s="209"/>
      <c r="Q564" s="209"/>
      <c r="R564" s="209"/>
      <c r="S564" s="209"/>
      <c r="T564" s="210"/>
      <c r="AT564" s="211" t="s">
        <v>160</v>
      </c>
      <c r="AU564" s="211" t="s">
        <v>159</v>
      </c>
      <c r="AV564" s="13" t="s">
        <v>159</v>
      </c>
      <c r="AW564" s="13" t="s">
        <v>34</v>
      </c>
      <c r="AX564" s="13" t="s">
        <v>76</v>
      </c>
      <c r="AY564" s="211" t="s">
        <v>151</v>
      </c>
    </row>
    <row r="565" spans="2:51" s="14" customFormat="1" ht="11.25">
      <c r="B565" s="212"/>
      <c r="C565" s="213"/>
      <c r="D565" s="202" t="s">
        <v>160</v>
      </c>
      <c r="E565" s="214" t="s">
        <v>1</v>
      </c>
      <c r="F565" s="215" t="s">
        <v>162</v>
      </c>
      <c r="G565" s="213"/>
      <c r="H565" s="216">
        <v>332.85</v>
      </c>
      <c r="I565" s="217"/>
      <c r="J565" s="213"/>
      <c r="K565" s="213"/>
      <c r="L565" s="218"/>
      <c r="M565" s="219"/>
      <c r="N565" s="220"/>
      <c r="O565" s="220"/>
      <c r="P565" s="220"/>
      <c r="Q565" s="220"/>
      <c r="R565" s="220"/>
      <c r="S565" s="220"/>
      <c r="T565" s="221"/>
      <c r="AT565" s="222" t="s">
        <v>160</v>
      </c>
      <c r="AU565" s="222" t="s">
        <v>159</v>
      </c>
      <c r="AV565" s="14" t="s">
        <v>158</v>
      </c>
      <c r="AW565" s="14" t="s">
        <v>34</v>
      </c>
      <c r="AX565" s="14" t="s">
        <v>84</v>
      </c>
      <c r="AY565" s="222" t="s">
        <v>151</v>
      </c>
    </row>
    <row r="566" spans="1:65" s="2" customFormat="1" ht="24.2" customHeight="1">
      <c r="A566" s="35"/>
      <c r="B566" s="36"/>
      <c r="C566" s="187" t="s">
        <v>524</v>
      </c>
      <c r="D566" s="187" t="s">
        <v>153</v>
      </c>
      <c r="E566" s="188" t="s">
        <v>846</v>
      </c>
      <c r="F566" s="189" t="s">
        <v>847</v>
      </c>
      <c r="G566" s="190" t="s">
        <v>165</v>
      </c>
      <c r="H566" s="191">
        <v>455.815</v>
      </c>
      <c r="I566" s="192"/>
      <c r="J566" s="193">
        <f>ROUND(I566*H566,2)</f>
        <v>0</v>
      </c>
      <c r="K566" s="189" t="s">
        <v>157</v>
      </c>
      <c r="L566" s="40"/>
      <c r="M566" s="194" t="s">
        <v>1</v>
      </c>
      <c r="N566" s="195" t="s">
        <v>42</v>
      </c>
      <c r="O566" s="72"/>
      <c r="P566" s="196">
        <f>O566*H566</f>
        <v>0</v>
      </c>
      <c r="Q566" s="196">
        <v>0</v>
      </c>
      <c r="R566" s="196">
        <f>Q566*H566</f>
        <v>0</v>
      </c>
      <c r="S566" s="196">
        <v>0</v>
      </c>
      <c r="T566" s="197">
        <f>S566*H566</f>
        <v>0</v>
      </c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R566" s="198" t="s">
        <v>194</v>
      </c>
      <c r="AT566" s="198" t="s">
        <v>153</v>
      </c>
      <c r="AU566" s="198" t="s">
        <v>159</v>
      </c>
      <c r="AY566" s="18" t="s">
        <v>151</v>
      </c>
      <c r="BE566" s="199">
        <f>IF(N566="základní",J566,0)</f>
        <v>0</v>
      </c>
      <c r="BF566" s="199">
        <f>IF(N566="snížená",J566,0)</f>
        <v>0</v>
      </c>
      <c r="BG566" s="199">
        <f>IF(N566="zákl. přenesená",J566,0)</f>
        <v>0</v>
      </c>
      <c r="BH566" s="199">
        <f>IF(N566="sníž. přenesená",J566,0)</f>
        <v>0</v>
      </c>
      <c r="BI566" s="199">
        <f>IF(N566="nulová",J566,0)</f>
        <v>0</v>
      </c>
      <c r="BJ566" s="18" t="s">
        <v>159</v>
      </c>
      <c r="BK566" s="199">
        <f>ROUND(I566*H566,2)</f>
        <v>0</v>
      </c>
      <c r="BL566" s="18" t="s">
        <v>194</v>
      </c>
      <c r="BM566" s="198" t="s">
        <v>848</v>
      </c>
    </row>
    <row r="567" spans="1:65" s="2" customFormat="1" ht="16.5" customHeight="1">
      <c r="A567" s="35"/>
      <c r="B567" s="36"/>
      <c r="C567" s="248" t="s">
        <v>849</v>
      </c>
      <c r="D567" s="248" t="s">
        <v>450</v>
      </c>
      <c r="E567" s="249" t="s">
        <v>842</v>
      </c>
      <c r="F567" s="250" t="s">
        <v>843</v>
      </c>
      <c r="G567" s="251" t="s">
        <v>165</v>
      </c>
      <c r="H567" s="252">
        <v>478.606</v>
      </c>
      <c r="I567" s="253"/>
      <c r="J567" s="254">
        <f>ROUND(I567*H567,2)</f>
        <v>0</v>
      </c>
      <c r="K567" s="250" t="s">
        <v>157</v>
      </c>
      <c r="L567" s="255"/>
      <c r="M567" s="256" t="s">
        <v>1</v>
      </c>
      <c r="N567" s="257" t="s">
        <v>42</v>
      </c>
      <c r="O567" s="72"/>
      <c r="P567" s="196">
        <f>O567*H567</f>
        <v>0</v>
      </c>
      <c r="Q567" s="196">
        <v>0</v>
      </c>
      <c r="R567" s="196">
        <f>Q567*H567</f>
        <v>0</v>
      </c>
      <c r="S567" s="196">
        <v>0</v>
      </c>
      <c r="T567" s="197">
        <f>S567*H567</f>
        <v>0</v>
      </c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R567" s="198" t="s">
        <v>235</v>
      </c>
      <c r="AT567" s="198" t="s">
        <v>450</v>
      </c>
      <c r="AU567" s="198" t="s">
        <v>159</v>
      </c>
      <c r="AY567" s="18" t="s">
        <v>151</v>
      </c>
      <c r="BE567" s="199">
        <f>IF(N567="základní",J567,0)</f>
        <v>0</v>
      </c>
      <c r="BF567" s="199">
        <f>IF(N567="snížená",J567,0)</f>
        <v>0</v>
      </c>
      <c r="BG567" s="199">
        <f>IF(N567="zákl. přenesená",J567,0)</f>
        <v>0</v>
      </c>
      <c r="BH567" s="199">
        <f>IF(N567="sníž. přenesená",J567,0)</f>
        <v>0</v>
      </c>
      <c r="BI567" s="199">
        <f>IF(N567="nulová",J567,0)</f>
        <v>0</v>
      </c>
      <c r="BJ567" s="18" t="s">
        <v>159</v>
      </c>
      <c r="BK567" s="199">
        <f>ROUND(I567*H567,2)</f>
        <v>0</v>
      </c>
      <c r="BL567" s="18" t="s">
        <v>194</v>
      </c>
      <c r="BM567" s="198" t="s">
        <v>850</v>
      </c>
    </row>
    <row r="568" spans="2:51" s="13" customFormat="1" ht="11.25">
      <c r="B568" s="200"/>
      <c r="C568" s="201"/>
      <c r="D568" s="202" t="s">
        <v>160</v>
      </c>
      <c r="E568" s="203" t="s">
        <v>1</v>
      </c>
      <c r="F568" s="204" t="s">
        <v>851</v>
      </c>
      <c r="G568" s="201"/>
      <c r="H568" s="205">
        <v>478.60575</v>
      </c>
      <c r="I568" s="206"/>
      <c r="J568" s="201"/>
      <c r="K568" s="201"/>
      <c r="L568" s="207"/>
      <c r="M568" s="208"/>
      <c r="N568" s="209"/>
      <c r="O568" s="209"/>
      <c r="P568" s="209"/>
      <c r="Q568" s="209"/>
      <c r="R568" s="209"/>
      <c r="S568" s="209"/>
      <c r="T568" s="210"/>
      <c r="AT568" s="211" t="s">
        <v>160</v>
      </c>
      <c r="AU568" s="211" t="s">
        <v>159</v>
      </c>
      <c r="AV568" s="13" t="s">
        <v>159</v>
      </c>
      <c r="AW568" s="13" t="s">
        <v>34</v>
      </c>
      <c r="AX568" s="13" t="s">
        <v>76</v>
      </c>
      <c r="AY568" s="211" t="s">
        <v>151</v>
      </c>
    </row>
    <row r="569" spans="2:51" s="14" customFormat="1" ht="11.25">
      <c r="B569" s="212"/>
      <c r="C569" s="213"/>
      <c r="D569" s="202" t="s">
        <v>160</v>
      </c>
      <c r="E569" s="214" t="s">
        <v>1</v>
      </c>
      <c r="F569" s="215" t="s">
        <v>162</v>
      </c>
      <c r="G569" s="213"/>
      <c r="H569" s="216">
        <v>478.60575</v>
      </c>
      <c r="I569" s="217"/>
      <c r="J569" s="213"/>
      <c r="K569" s="213"/>
      <c r="L569" s="218"/>
      <c r="M569" s="219"/>
      <c r="N569" s="220"/>
      <c r="O569" s="220"/>
      <c r="P569" s="220"/>
      <c r="Q569" s="220"/>
      <c r="R569" s="220"/>
      <c r="S569" s="220"/>
      <c r="T569" s="221"/>
      <c r="AT569" s="222" t="s">
        <v>160</v>
      </c>
      <c r="AU569" s="222" t="s">
        <v>159</v>
      </c>
      <c r="AV569" s="14" t="s">
        <v>158</v>
      </c>
      <c r="AW569" s="14" t="s">
        <v>34</v>
      </c>
      <c r="AX569" s="14" t="s">
        <v>84</v>
      </c>
      <c r="AY569" s="222" t="s">
        <v>151</v>
      </c>
    </row>
    <row r="570" spans="1:65" s="2" customFormat="1" ht="16.5" customHeight="1">
      <c r="A570" s="35"/>
      <c r="B570" s="36"/>
      <c r="C570" s="187" t="s">
        <v>528</v>
      </c>
      <c r="D570" s="187" t="s">
        <v>153</v>
      </c>
      <c r="E570" s="188" t="s">
        <v>852</v>
      </c>
      <c r="F570" s="189" t="s">
        <v>853</v>
      </c>
      <c r="G570" s="190" t="s">
        <v>165</v>
      </c>
      <c r="H570" s="191">
        <v>1219.935</v>
      </c>
      <c r="I570" s="192"/>
      <c r="J570" s="193">
        <f>ROUND(I570*H570,2)</f>
        <v>0</v>
      </c>
      <c r="K570" s="189" t="s">
        <v>157</v>
      </c>
      <c r="L570" s="40"/>
      <c r="M570" s="194" t="s">
        <v>1</v>
      </c>
      <c r="N570" s="195" t="s">
        <v>42</v>
      </c>
      <c r="O570" s="72"/>
      <c r="P570" s="196">
        <f>O570*H570</f>
        <v>0</v>
      </c>
      <c r="Q570" s="196">
        <v>0</v>
      </c>
      <c r="R570" s="196">
        <f>Q570*H570</f>
        <v>0</v>
      </c>
      <c r="S570" s="196">
        <v>0</v>
      </c>
      <c r="T570" s="197">
        <f>S570*H570</f>
        <v>0</v>
      </c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R570" s="198" t="s">
        <v>194</v>
      </c>
      <c r="AT570" s="198" t="s">
        <v>153</v>
      </c>
      <c r="AU570" s="198" t="s">
        <v>159</v>
      </c>
      <c r="AY570" s="18" t="s">
        <v>151</v>
      </c>
      <c r="BE570" s="199">
        <f>IF(N570="základní",J570,0)</f>
        <v>0</v>
      </c>
      <c r="BF570" s="199">
        <f>IF(N570="snížená",J570,0)</f>
        <v>0</v>
      </c>
      <c r="BG570" s="199">
        <f>IF(N570="zákl. přenesená",J570,0)</f>
        <v>0</v>
      </c>
      <c r="BH570" s="199">
        <f>IF(N570="sníž. přenesená",J570,0)</f>
        <v>0</v>
      </c>
      <c r="BI570" s="199">
        <f>IF(N570="nulová",J570,0)</f>
        <v>0</v>
      </c>
      <c r="BJ570" s="18" t="s">
        <v>159</v>
      </c>
      <c r="BK570" s="199">
        <f>ROUND(I570*H570,2)</f>
        <v>0</v>
      </c>
      <c r="BL570" s="18" t="s">
        <v>194</v>
      </c>
      <c r="BM570" s="198" t="s">
        <v>854</v>
      </c>
    </row>
    <row r="571" spans="1:65" s="2" customFormat="1" ht="24.2" customHeight="1">
      <c r="A571" s="35"/>
      <c r="B571" s="36"/>
      <c r="C571" s="187" t="s">
        <v>855</v>
      </c>
      <c r="D571" s="187" t="s">
        <v>153</v>
      </c>
      <c r="E571" s="188" t="s">
        <v>856</v>
      </c>
      <c r="F571" s="189" t="s">
        <v>857</v>
      </c>
      <c r="G571" s="190" t="s">
        <v>165</v>
      </c>
      <c r="H571" s="191">
        <v>1219.935</v>
      </c>
      <c r="I571" s="192"/>
      <c r="J571" s="193">
        <f>ROUND(I571*H571,2)</f>
        <v>0</v>
      </c>
      <c r="K571" s="189" t="s">
        <v>157</v>
      </c>
      <c r="L571" s="40"/>
      <c r="M571" s="259" t="s">
        <v>1</v>
      </c>
      <c r="N571" s="260" t="s">
        <v>42</v>
      </c>
      <c r="O571" s="261"/>
      <c r="P571" s="262">
        <f>O571*H571</f>
        <v>0</v>
      </c>
      <c r="Q571" s="262">
        <v>0</v>
      </c>
      <c r="R571" s="262">
        <f>Q571*H571</f>
        <v>0</v>
      </c>
      <c r="S571" s="262">
        <v>0</v>
      </c>
      <c r="T571" s="263">
        <f>S571*H571</f>
        <v>0</v>
      </c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R571" s="198" t="s">
        <v>194</v>
      </c>
      <c r="AT571" s="198" t="s">
        <v>153</v>
      </c>
      <c r="AU571" s="198" t="s">
        <v>159</v>
      </c>
      <c r="AY571" s="18" t="s">
        <v>151</v>
      </c>
      <c r="BE571" s="199">
        <f>IF(N571="základní",J571,0)</f>
        <v>0</v>
      </c>
      <c r="BF571" s="199">
        <f>IF(N571="snížená",J571,0)</f>
        <v>0</v>
      </c>
      <c r="BG571" s="199">
        <f>IF(N571="zákl. přenesená",J571,0)</f>
        <v>0</v>
      </c>
      <c r="BH571" s="199">
        <f>IF(N571="sníž. přenesená",J571,0)</f>
        <v>0</v>
      </c>
      <c r="BI571" s="199">
        <f>IF(N571="nulová",J571,0)</f>
        <v>0</v>
      </c>
      <c r="BJ571" s="18" t="s">
        <v>159</v>
      </c>
      <c r="BK571" s="199">
        <f>ROUND(I571*H571,2)</f>
        <v>0</v>
      </c>
      <c r="BL571" s="18" t="s">
        <v>194</v>
      </c>
      <c r="BM571" s="198" t="s">
        <v>858</v>
      </c>
    </row>
    <row r="572" spans="1:31" s="2" customFormat="1" ht="6.95" customHeight="1">
      <c r="A572" s="35"/>
      <c r="B572" s="55"/>
      <c r="C572" s="56"/>
      <c r="D572" s="56"/>
      <c r="E572" s="56"/>
      <c r="F572" s="56"/>
      <c r="G572" s="56"/>
      <c r="H572" s="56"/>
      <c r="I572" s="56"/>
      <c r="J572" s="56"/>
      <c r="K572" s="56"/>
      <c r="L572" s="40"/>
      <c r="M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</row>
  </sheetData>
  <sheetProtection algorithmName="SHA-512" hashValue="W0M4ezCnJF/U24CyO1JxBp8Lk2f55AjFaGUaiuik59G81A056muhQJBrmlYnFT4mUsw7SSdiNKtgYGlafLhsRg==" saltValue="tRZf7nzbCcrOmu+b4K1Rm2uI9hleNomS8SxfO3Z0ShUII/LZulr/hASJeNpGxcodOQikCMaB8ODZdHVQMnJWqA==" spinCount="100000" sheet="1" objects="1" scenarios="1" formatColumns="0" formatRows="0" autoFilter="0"/>
  <autoFilter ref="C139:K571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3"/>
  <sheetViews>
    <sheetView showGridLines="0" workbookViewId="0" topLeftCell="A251">
      <selection activeCell="K281" sqref="K28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88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84</v>
      </c>
    </row>
    <row r="4" spans="2:46" s="1" customFormat="1" ht="24.95" customHeight="1">
      <c r="B4" s="21"/>
      <c r="D4" s="111" t="s">
        <v>104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1" t="str">
        <f>'Rekapitulace stavby'!K6</f>
        <v>Výměna oken a rekonstrukce zdravotně-technických instalací v domě Dejvická 397/34</v>
      </c>
      <c r="F7" s="312"/>
      <c r="G7" s="312"/>
      <c r="H7" s="312"/>
      <c r="L7" s="21"/>
    </row>
    <row r="8" spans="1:31" s="2" customFormat="1" ht="12" customHeight="1">
      <c r="A8" s="35"/>
      <c r="B8" s="40"/>
      <c r="C8" s="35"/>
      <c r="D8" s="113" t="s">
        <v>105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3" t="s">
        <v>859</v>
      </c>
      <c r="F9" s="314"/>
      <c r="G9" s="314"/>
      <c r="H9" s="314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17</v>
      </c>
      <c r="E11" s="35"/>
      <c r="F11" s="114" t="s">
        <v>1</v>
      </c>
      <c r="G11" s="35"/>
      <c r="H11" s="35"/>
      <c r="I11" s="113" t="s">
        <v>18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19</v>
      </c>
      <c r="E12" s="35"/>
      <c r="F12" s="114" t="s">
        <v>860</v>
      </c>
      <c r="G12" s="35"/>
      <c r="H12" s="35"/>
      <c r="I12" s="113" t="s">
        <v>21</v>
      </c>
      <c r="J12" s="115">
        <f>'Rekapitulace stavby'!AN8</f>
        <v>44701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22</v>
      </c>
      <c r="E14" s="35"/>
      <c r="F14" s="35"/>
      <c r="G14" s="35"/>
      <c r="H14" s="35"/>
      <c r="I14" s="113" t="s">
        <v>23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>Městská část Praha 6, v zast. SNEO a.s.</v>
      </c>
      <c r="F15" s="35"/>
      <c r="G15" s="35"/>
      <c r="H15" s="35"/>
      <c r="I15" s="113" t="s">
        <v>25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26</v>
      </c>
      <c r="E17" s="35"/>
      <c r="F17" s="35"/>
      <c r="G17" s="35"/>
      <c r="H17" s="35"/>
      <c r="I17" s="113" t="s">
        <v>23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3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28</v>
      </c>
      <c r="E20" s="35"/>
      <c r="F20" s="35"/>
      <c r="G20" s="35"/>
      <c r="H20" s="35"/>
      <c r="I20" s="113" t="s">
        <v>23</v>
      </c>
      <c r="J20" s="114" t="s">
        <v>29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30</v>
      </c>
      <c r="F21" s="35"/>
      <c r="G21" s="35"/>
      <c r="H21" s="35"/>
      <c r="I21" s="113" t="s">
        <v>25</v>
      </c>
      <c r="J21" s="114" t="s">
        <v>31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32</v>
      </c>
      <c r="E23" s="35"/>
      <c r="F23" s="35"/>
      <c r="G23" s="35"/>
      <c r="H23" s="35"/>
      <c r="I23" s="113" t="s">
        <v>23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33</v>
      </c>
      <c r="F24" s="35"/>
      <c r="G24" s="35"/>
      <c r="H24" s="35"/>
      <c r="I24" s="113" t="s">
        <v>25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7" t="s">
        <v>1</v>
      </c>
      <c r="F27" s="317"/>
      <c r="G27" s="317"/>
      <c r="H27" s="317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ROUND(J128,2)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40</v>
      </c>
      <c r="E33" s="113" t="s">
        <v>41</v>
      </c>
      <c r="F33" s="124">
        <f>ROUND((SUM(BE128:BE272)),2)</f>
        <v>0</v>
      </c>
      <c r="G33" s="35"/>
      <c r="H33" s="35"/>
      <c r="I33" s="125">
        <v>0.21</v>
      </c>
      <c r="J33" s="124">
        <f>ROUND(((SUM(BE128:BE272))*I33),2)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42</v>
      </c>
      <c r="F34" s="124">
        <f>ROUND((SUM(BF128:BF272)),2)</f>
        <v>0</v>
      </c>
      <c r="G34" s="35"/>
      <c r="H34" s="35"/>
      <c r="I34" s="125">
        <v>0.15</v>
      </c>
      <c r="J34" s="124">
        <f>ROUND(((SUM(BF128:BF272))*I34),2)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43</v>
      </c>
      <c r="F35" s="124">
        <f>ROUND((SUM(BG128:BG272)),2)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44</v>
      </c>
      <c r="F36" s="124">
        <f>ROUND((SUM(BH128:BH272)),2)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ROUND((SUM(BI128:BI272)),2)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8" t="str">
        <f>E7</f>
        <v>Výměna oken a rekonstrukce zdravotně-technických instalací v domě Dejvická 397/34</v>
      </c>
      <c r="F85" s="319"/>
      <c r="G85" s="319"/>
      <c r="H85" s="31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105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0" t="str">
        <f>E9</f>
        <v>02 - Výměna oken v domě Dejvická č.p. 397, č.o. 34, 160 00 Praha 6</v>
      </c>
      <c r="F87" s="320"/>
      <c r="G87" s="320"/>
      <c r="H87" s="320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19</v>
      </c>
      <c r="D89" s="37"/>
      <c r="E89" s="37"/>
      <c r="F89" s="28" t="str">
        <f>F12</f>
        <v>Dejvická č.p. 397, č.o. 34, 160 00 Praha 6</v>
      </c>
      <c r="G89" s="37"/>
      <c r="H89" s="37"/>
      <c r="I89" s="30" t="s">
        <v>21</v>
      </c>
      <c r="J89" s="67">
        <f>IF(J12="","",J12)</f>
        <v>44701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22</v>
      </c>
      <c r="D91" s="37"/>
      <c r="E91" s="37"/>
      <c r="F91" s="28" t="str">
        <f>E15</f>
        <v>Městská část Praha 6, v zast. SNEO a.s.</v>
      </c>
      <c r="G91" s="37"/>
      <c r="H91" s="37"/>
      <c r="I91" s="30" t="s">
        <v>28</v>
      </c>
      <c r="J91" s="33" t="str">
        <f>E21</f>
        <v>Sibre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Simona Králová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108</v>
      </c>
      <c r="D94" s="145"/>
      <c r="E94" s="145"/>
      <c r="F94" s="145"/>
      <c r="G94" s="145"/>
      <c r="H94" s="145"/>
      <c r="I94" s="145"/>
      <c r="J94" s="146" t="s">
        <v>109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110</v>
      </c>
      <c r="D96" s="37"/>
      <c r="E96" s="37"/>
      <c r="F96" s="37"/>
      <c r="G96" s="37"/>
      <c r="H96" s="37"/>
      <c r="I96" s="37"/>
      <c r="J96" s="85">
        <f>J128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111</v>
      </c>
    </row>
    <row r="97" spans="2:12" s="9" customFormat="1" ht="24.95" customHeight="1">
      <c r="B97" s="148"/>
      <c r="C97" s="149"/>
      <c r="D97" s="150" t="s">
        <v>112</v>
      </c>
      <c r="E97" s="151"/>
      <c r="F97" s="151"/>
      <c r="G97" s="151"/>
      <c r="H97" s="151"/>
      <c r="I97" s="151"/>
      <c r="J97" s="152">
        <f>J129</f>
        <v>0</v>
      </c>
      <c r="K97" s="149"/>
      <c r="L97" s="153"/>
    </row>
    <row r="98" spans="2:12" s="10" customFormat="1" ht="19.9" customHeight="1">
      <c r="B98" s="154"/>
      <c r="C98" s="155"/>
      <c r="D98" s="156" t="s">
        <v>114</v>
      </c>
      <c r="E98" s="157"/>
      <c r="F98" s="157"/>
      <c r="G98" s="157"/>
      <c r="H98" s="157"/>
      <c r="I98" s="157"/>
      <c r="J98" s="158">
        <f>J130</f>
        <v>0</v>
      </c>
      <c r="K98" s="155"/>
      <c r="L98" s="159"/>
    </row>
    <row r="99" spans="2:12" s="10" customFormat="1" ht="19.9" customHeight="1">
      <c r="B99" s="154"/>
      <c r="C99" s="155"/>
      <c r="D99" s="156" t="s">
        <v>116</v>
      </c>
      <c r="E99" s="157"/>
      <c r="F99" s="157"/>
      <c r="G99" s="157"/>
      <c r="H99" s="157"/>
      <c r="I99" s="157"/>
      <c r="J99" s="158">
        <f>J139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117</v>
      </c>
      <c r="E100" s="157"/>
      <c r="F100" s="157"/>
      <c r="G100" s="157"/>
      <c r="H100" s="157"/>
      <c r="I100" s="157"/>
      <c r="J100" s="158">
        <f>J156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118</v>
      </c>
      <c r="E101" s="157"/>
      <c r="F101" s="157"/>
      <c r="G101" s="157"/>
      <c r="H101" s="157"/>
      <c r="I101" s="157"/>
      <c r="J101" s="158">
        <f>J182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119</v>
      </c>
      <c r="E102" s="157"/>
      <c r="F102" s="157"/>
      <c r="G102" s="157"/>
      <c r="H102" s="157"/>
      <c r="I102" s="157"/>
      <c r="J102" s="158">
        <f>J189</f>
        <v>0</v>
      </c>
      <c r="K102" s="155"/>
      <c r="L102" s="159"/>
    </row>
    <row r="103" spans="2:12" s="9" customFormat="1" ht="24.95" customHeight="1">
      <c r="B103" s="148"/>
      <c r="C103" s="149"/>
      <c r="D103" s="150" t="s">
        <v>120</v>
      </c>
      <c r="E103" s="151"/>
      <c r="F103" s="151"/>
      <c r="G103" s="151"/>
      <c r="H103" s="151"/>
      <c r="I103" s="151"/>
      <c r="J103" s="152">
        <f>J191</f>
        <v>0</v>
      </c>
      <c r="K103" s="149"/>
      <c r="L103" s="153"/>
    </row>
    <row r="104" spans="2:12" s="10" customFormat="1" ht="19.9" customHeight="1">
      <c r="B104" s="154"/>
      <c r="C104" s="155"/>
      <c r="D104" s="156" t="s">
        <v>129</v>
      </c>
      <c r="E104" s="157"/>
      <c r="F104" s="157"/>
      <c r="G104" s="157"/>
      <c r="H104" s="157"/>
      <c r="I104" s="157"/>
      <c r="J104" s="158">
        <f>J192</f>
        <v>0</v>
      </c>
      <c r="K104" s="155"/>
      <c r="L104" s="159"/>
    </row>
    <row r="105" spans="2:12" s="10" customFormat="1" ht="19.9" customHeight="1">
      <c r="B105" s="154"/>
      <c r="C105" s="155"/>
      <c r="D105" s="156" t="s">
        <v>130</v>
      </c>
      <c r="E105" s="157"/>
      <c r="F105" s="157"/>
      <c r="G105" s="157"/>
      <c r="H105" s="157"/>
      <c r="I105" s="157"/>
      <c r="J105" s="158">
        <f>J227</f>
        <v>0</v>
      </c>
      <c r="K105" s="155"/>
      <c r="L105" s="159"/>
    </row>
    <row r="106" spans="2:12" s="10" customFormat="1" ht="19.9" customHeight="1">
      <c r="B106" s="154"/>
      <c r="C106" s="155"/>
      <c r="D106" s="156" t="s">
        <v>132</v>
      </c>
      <c r="E106" s="157"/>
      <c r="F106" s="157"/>
      <c r="G106" s="157"/>
      <c r="H106" s="157"/>
      <c r="I106" s="157"/>
      <c r="J106" s="158">
        <f>J235</f>
        <v>0</v>
      </c>
      <c r="K106" s="155"/>
      <c r="L106" s="159"/>
    </row>
    <row r="107" spans="2:12" s="10" customFormat="1" ht="19.9" customHeight="1">
      <c r="B107" s="154"/>
      <c r="C107" s="155"/>
      <c r="D107" s="156" t="s">
        <v>134</v>
      </c>
      <c r="E107" s="157"/>
      <c r="F107" s="157"/>
      <c r="G107" s="157"/>
      <c r="H107" s="157"/>
      <c r="I107" s="157"/>
      <c r="J107" s="158">
        <f>J245</f>
        <v>0</v>
      </c>
      <c r="K107" s="155"/>
      <c r="L107" s="159"/>
    </row>
    <row r="108" spans="2:12" s="10" customFormat="1" ht="19.9" customHeight="1">
      <c r="B108" s="154"/>
      <c r="C108" s="155"/>
      <c r="D108" s="156" t="s">
        <v>135</v>
      </c>
      <c r="E108" s="157"/>
      <c r="F108" s="157"/>
      <c r="G108" s="157"/>
      <c r="H108" s="157"/>
      <c r="I108" s="157"/>
      <c r="J108" s="158">
        <f>J253</f>
        <v>0</v>
      </c>
      <c r="K108" s="155"/>
      <c r="L108" s="159"/>
    </row>
    <row r="109" spans="1:31" s="2" customFormat="1" ht="21.75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55"/>
      <c r="C110" s="56"/>
      <c r="D110" s="56"/>
      <c r="E110" s="56"/>
      <c r="F110" s="56"/>
      <c r="G110" s="56"/>
      <c r="H110" s="56"/>
      <c r="I110" s="56"/>
      <c r="J110" s="56"/>
      <c r="K110" s="56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pans="1:31" s="2" customFormat="1" ht="6.95" customHeight="1">
      <c r="A114" s="35"/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24.95" customHeight="1">
      <c r="A115" s="35"/>
      <c r="B115" s="36"/>
      <c r="C115" s="24" t="s">
        <v>136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16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318" t="str">
        <f>E7</f>
        <v>Výměna oken a rekonstrukce zdravotně-technických instalací v domě Dejvická 397/34</v>
      </c>
      <c r="F118" s="319"/>
      <c r="G118" s="319"/>
      <c r="H118" s="319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105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6.5" customHeight="1">
      <c r="A120" s="35"/>
      <c r="B120" s="36"/>
      <c r="C120" s="37"/>
      <c r="D120" s="37"/>
      <c r="E120" s="270" t="str">
        <f>E9</f>
        <v>02 - Výměna oken v domě Dejvická č.p. 397, č.o. 34, 160 00 Praha 6</v>
      </c>
      <c r="F120" s="320"/>
      <c r="G120" s="320"/>
      <c r="H120" s="320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19</v>
      </c>
      <c r="D122" s="37"/>
      <c r="E122" s="37"/>
      <c r="F122" s="28" t="str">
        <f>F12</f>
        <v>Dejvická č.p. 397, č.o. 34, 160 00 Praha 6</v>
      </c>
      <c r="G122" s="37"/>
      <c r="H122" s="37"/>
      <c r="I122" s="30" t="s">
        <v>21</v>
      </c>
      <c r="J122" s="67">
        <f>IF(J12="","",J12)</f>
        <v>44701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6.9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30" t="s">
        <v>22</v>
      </c>
      <c r="D124" s="37"/>
      <c r="E124" s="37"/>
      <c r="F124" s="28" t="str">
        <f>E15</f>
        <v>Městská část Praha 6, v zast. SNEO a.s.</v>
      </c>
      <c r="G124" s="37"/>
      <c r="H124" s="37"/>
      <c r="I124" s="30" t="s">
        <v>28</v>
      </c>
      <c r="J124" s="33" t="str">
        <f>E21</f>
        <v>Sibre s.r.o.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5.2" customHeight="1">
      <c r="A125" s="35"/>
      <c r="B125" s="36"/>
      <c r="C125" s="30" t="s">
        <v>26</v>
      </c>
      <c r="D125" s="37"/>
      <c r="E125" s="37"/>
      <c r="F125" s="28" t="str">
        <f>IF(E18="","",E18)</f>
        <v>Vyplň údaj</v>
      </c>
      <c r="G125" s="37"/>
      <c r="H125" s="37"/>
      <c r="I125" s="30" t="s">
        <v>32</v>
      </c>
      <c r="J125" s="33" t="str">
        <f>E24</f>
        <v>Simona Králová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0.3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11" customFormat="1" ht="29.25" customHeight="1">
      <c r="A127" s="160"/>
      <c r="B127" s="161"/>
      <c r="C127" s="162" t="s">
        <v>137</v>
      </c>
      <c r="D127" s="163" t="s">
        <v>61</v>
      </c>
      <c r="E127" s="163" t="s">
        <v>57</v>
      </c>
      <c r="F127" s="163" t="s">
        <v>58</v>
      </c>
      <c r="G127" s="163" t="s">
        <v>138</v>
      </c>
      <c r="H127" s="163" t="s">
        <v>139</v>
      </c>
      <c r="I127" s="163" t="s">
        <v>140</v>
      </c>
      <c r="J127" s="163" t="s">
        <v>109</v>
      </c>
      <c r="K127" s="164" t="s">
        <v>141</v>
      </c>
      <c r="L127" s="165"/>
      <c r="M127" s="76" t="s">
        <v>1</v>
      </c>
      <c r="N127" s="77" t="s">
        <v>40</v>
      </c>
      <c r="O127" s="77" t="s">
        <v>142</v>
      </c>
      <c r="P127" s="77" t="s">
        <v>143</v>
      </c>
      <c r="Q127" s="77" t="s">
        <v>144</v>
      </c>
      <c r="R127" s="77" t="s">
        <v>145</v>
      </c>
      <c r="S127" s="77" t="s">
        <v>146</v>
      </c>
      <c r="T127" s="78" t="s">
        <v>147</v>
      </c>
      <c r="U127" s="160"/>
      <c r="V127" s="160"/>
      <c r="W127" s="160"/>
      <c r="X127" s="160"/>
      <c r="Y127" s="160"/>
      <c r="Z127" s="160"/>
      <c r="AA127" s="160"/>
      <c r="AB127" s="160"/>
      <c r="AC127" s="160"/>
      <c r="AD127" s="160"/>
      <c r="AE127" s="160"/>
    </row>
    <row r="128" spans="1:63" s="2" customFormat="1" ht="22.9" customHeight="1">
      <c r="A128" s="35"/>
      <c r="B128" s="36"/>
      <c r="C128" s="83" t="s">
        <v>148</v>
      </c>
      <c r="D128" s="37"/>
      <c r="E128" s="37"/>
      <c r="F128" s="37"/>
      <c r="G128" s="37"/>
      <c r="H128" s="37"/>
      <c r="I128" s="37"/>
      <c r="J128" s="166">
        <f>BK128</f>
        <v>0</v>
      </c>
      <c r="K128" s="37"/>
      <c r="L128" s="40"/>
      <c r="M128" s="79"/>
      <c r="N128" s="167"/>
      <c r="O128" s="80"/>
      <c r="P128" s="168">
        <f>P129+P191</f>
        <v>0</v>
      </c>
      <c r="Q128" s="80"/>
      <c r="R128" s="168">
        <f>R129+R191</f>
        <v>35.518345126575</v>
      </c>
      <c r="S128" s="80"/>
      <c r="T128" s="169">
        <f>T129+T191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75</v>
      </c>
      <c r="AU128" s="18" t="s">
        <v>111</v>
      </c>
      <c r="BK128" s="170">
        <f>BK129+BK191</f>
        <v>0</v>
      </c>
    </row>
    <row r="129" spans="2:63" s="12" customFormat="1" ht="25.9" customHeight="1">
      <c r="B129" s="171"/>
      <c r="C129" s="172"/>
      <c r="D129" s="173" t="s">
        <v>75</v>
      </c>
      <c r="E129" s="174" t="s">
        <v>149</v>
      </c>
      <c r="F129" s="174" t="s">
        <v>150</v>
      </c>
      <c r="G129" s="172"/>
      <c r="H129" s="172"/>
      <c r="I129" s="175"/>
      <c r="J129" s="176">
        <f>BK129</f>
        <v>0</v>
      </c>
      <c r="K129" s="172"/>
      <c r="L129" s="177"/>
      <c r="M129" s="178"/>
      <c r="N129" s="179"/>
      <c r="O129" s="179"/>
      <c r="P129" s="180">
        <f>P130+P139+P156+P182+P189</f>
        <v>0</v>
      </c>
      <c r="Q129" s="179"/>
      <c r="R129" s="180">
        <f>R130+R139+R156+R182+R189</f>
        <v>34.38603452</v>
      </c>
      <c r="S129" s="179"/>
      <c r="T129" s="181">
        <f>T130+T139+T156+T182+T189</f>
        <v>0</v>
      </c>
      <c r="AR129" s="182" t="s">
        <v>84</v>
      </c>
      <c r="AT129" s="183" t="s">
        <v>75</v>
      </c>
      <c r="AU129" s="183" t="s">
        <v>76</v>
      </c>
      <c r="AY129" s="182" t="s">
        <v>151</v>
      </c>
      <c r="BK129" s="184">
        <f>BK130+BK139+BK156+BK182+BK189</f>
        <v>0</v>
      </c>
    </row>
    <row r="130" spans="2:63" s="12" customFormat="1" ht="22.9" customHeight="1">
      <c r="B130" s="171"/>
      <c r="C130" s="172"/>
      <c r="D130" s="173" t="s">
        <v>75</v>
      </c>
      <c r="E130" s="185" t="s">
        <v>167</v>
      </c>
      <c r="F130" s="185" t="s">
        <v>171</v>
      </c>
      <c r="G130" s="172"/>
      <c r="H130" s="172"/>
      <c r="I130" s="175"/>
      <c r="J130" s="186">
        <f>BK130</f>
        <v>0</v>
      </c>
      <c r="K130" s="172"/>
      <c r="L130" s="177"/>
      <c r="M130" s="178"/>
      <c r="N130" s="179"/>
      <c r="O130" s="179"/>
      <c r="P130" s="180">
        <f>SUM(P131:P138)</f>
        <v>0</v>
      </c>
      <c r="Q130" s="179"/>
      <c r="R130" s="180">
        <f>SUM(R131:R138)</f>
        <v>25.6834548</v>
      </c>
      <c r="S130" s="179"/>
      <c r="T130" s="181">
        <f>SUM(T131:T138)</f>
        <v>0</v>
      </c>
      <c r="AR130" s="182" t="s">
        <v>84</v>
      </c>
      <c r="AT130" s="183" t="s">
        <v>75</v>
      </c>
      <c r="AU130" s="183" t="s">
        <v>84</v>
      </c>
      <c r="AY130" s="182" t="s">
        <v>151</v>
      </c>
      <c r="BK130" s="184">
        <f>SUM(BK131:BK138)</f>
        <v>0</v>
      </c>
    </row>
    <row r="131" spans="1:65" s="2" customFormat="1" ht="16.5" customHeight="1">
      <c r="A131" s="35"/>
      <c r="B131" s="36"/>
      <c r="C131" s="187" t="s">
        <v>84</v>
      </c>
      <c r="D131" s="187" t="s">
        <v>153</v>
      </c>
      <c r="E131" s="188" t="s">
        <v>861</v>
      </c>
      <c r="F131" s="189" t="s">
        <v>862</v>
      </c>
      <c r="G131" s="190" t="s">
        <v>174</v>
      </c>
      <c r="H131" s="191">
        <v>9</v>
      </c>
      <c r="I131" s="192"/>
      <c r="J131" s="193">
        <f>ROUND(I131*H131,2)</f>
        <v>0</v>
      </c>
      <c r="K131" s="322" t="s">
        <v>157</v>
      </c>
      <c r="L131" s="40"/>
      <c r="M131" s="194" t="s">
        <v>1</v>
      </c>
      <c r="N131" s="195" t="s">
        <v>42</v>
      </c>
      <c r="O131" s="72"/>
      <c r="P131" s="196">
        <f>O131*H131</f>
        <v>0</v>
      </c>
      <c r="Q131" s="196">
        <v>0.023914</v>
      </c>
      <c r="R131" s="196">
        <f>Q131*H131</f>
        <v>0.215226</v>
      </c>
      <c r="S131" s="196">
        <v>0</v>
      </c>
      <c r="T131" s="19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8" t="s">
        <v>158</v>
      </c>
      <c r="AT131" s="198" t="s">
        <v>153</v>
      </c>
      <c r="AU131" s="198" t="s">
        <v>159</v>
      </c>
      <c r="AY131" s="18" t="s">
        <v>151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159</v>
      </c>
      <c r="BK131" s="199">
        <f>ROUND(I131*H131,2)</f>
        <v>0</v>
      </c>
      <c r="BL131" s="18" t="s">
        <v>158</v>
      </c>
      <c r="BM131" s="198" t="s">
        <v>159</v>
      </c>
    </row>
    <row r="132" spans="2:51" s="13" customFormat="1" ht="11.25">
      <c r="B132" s="200"/>
      <c r="C132" s="201"/>
      <c r="D132" s="202" t="s">
        <v>160</v>
      </c>
      <c r="E132" s="203" t="s">
        <v>1</v>
      </c>
      <c r="F132" s="204" t="s">
        <v>863</v>
      </c>
      <c r="G132" s="201"/>
      <c r="H132" s="205">
        <v>9</v>
      </c>
      <c r="I132" s="206"/>
      <c r="J132" s="201"/>
      <c r="K132" s="201"/>
      <c r="L132" s="207"/>
      <c r="M132" s="208"/>
      <c r="N132" s="209"/>
      <c r="O132" s="209"/>
      <c r="P132" s="209"/>
      <c r="Q132" s="209"/>
      <c r="R132" s="209"/>
      <c r="S132" s="209"/>
      <c r="T132" s="210"/>
      <c r="AT132" s="211" t="s">
        <v>160</v>
      </c>
      <c r="AU132" s="211" t="s">
        <v>159</v>
      </c>
      <c r="AV132" s="13" t="s">
        <v>159</v>
      </c>
      <c r="AW132" s="13" t="s">
        <v>34</v>
      </c>
      <c r="AX132" s="13" t="s">
        <v>76</v>
      </c>
      <c r="AY132" s="211" t="s">
        <v>151</v>
      </c>
    </row>
    <row r="133" spans="2:51" s="14" customFormat="1" ht="11.25">
      <c r="B133" s="212"/>
      <c r="C133" s="213"/>
      <c r="D133" s="202" t="s">
        <v>160</v>
      </c>
      <c r="E133" s="214" t="s">
        <v>1</v>
      </c>
      <c r="F133" s="215" t="s">
        <v>162</v>
      </c>
      <c r="G133" s="213"/>
      <c r="H133" s="216">
        <v>9</v>
      </c>
      <c r="I133" s="217"/>
      <c r="J133" s="213"/>
      <c r="K133" s="213"/>
      <c r="L133" s="218"/>
      <c r="M133" s="219"/>
      <c r="N133" s="220"/>
      <c r="O133" s="220"/>
      <c r="P133" s="220"/>
      <c r="Q133" s="220"/>
      <c r="R133" s="220"/>
      <c r="S133" s="220"/>
      <c r="T133" s="221"/>
      <c r="AT133" s="222" t="s">
        <v>160</v>
      </c>
      <c r="AU133" s="222" t="s">
        <v>159</v>
      </c>
      <c r="AV133" s="14" t="s">
        <v>158</v>
      </c>
      <c r="AW133" s="14" t="s">
        <v>34</v>
      </c>
      <c r="AX133" s="14" t="s">
        <v>84</v>
      </c>
      <c r="AY133" s="222" t="s">
        <v>151</v>
      </c>
    </row>
    <row r="134" spans="1:65" s="2" customFormat="1" ht="16.5" customHeight="1">
      <c r="A134" s="35"/>
      <c r="B134" s="36"/>
      <c r="C134" s="187" t="s">
        <v>159</v>
      </c>
      <c r="D134" s="187" t="s">
        <v>153</v>
      </c>
      <c r="E134" s="188" t="s">
        <v>864</v>
      </c>
      <c r="F134" s="189" t="s">
        <v>865</v>
      </c>
      <c r="G134" s="190" t="s">
        <v>274</v>
      </c>
      <c r="H134" s="191">
        <v>442.08</v>
      </c>
      <c r="I134" s="192"/>
      <c r="J134" s="193">
        <f>ROUND(I134*H134,2)</f>
        <v>0</v>
      </c>
      <c r="K134" s="322" t="s">
        <v>157</v>
      </c>
      <c r="L134" s="40"/>
      <c r="M134" s="194" t="s">
        <v>1</v>
      </c>
      <c r="N134" s="195" t="s">
        <v>42</v>
      </c>
      <c r="O134" s="72"/>
      <c r="P134" s="196">
        <f>O134*H134</f>
        <v>0</v>
      </c>
      <c r="Q134" s="196">
        <v>0.05761</v>
      </c>
      <c r="R134" s="196">
        <f>Q134*H134</f>
        <v>25.4682288</v>
      </c>
      <c r="S134" s="196">
        <v>0</v>
      </c>
      <c r="T134" s="19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8" t="s">
        <v>158</v>
      </c>
      <c r="AT134" s="198" t="s">
        <v>153</v>
      </c>
      <c r="AU134" s="198" t="s">
        <v>159</v>
      </c>
      <c r="AY134" s="18" t="s">
        <v>151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159</v>
      </c>
      <c r="BK134" s="199">
        <f>ROUND(I134*H134,2)</f>
        <v>0</v>
      </c>
      <c r="BL134" s="18" t="s">
        <v>158</v>
      </c>
      <c r="BM134" s="198" t="s">
        <v>158</v>
      </c>
    </row>
    <row r="135" spans="2:51" s="15" customFormat="1" ht="11.25">
      <c r="B135" s="223"/>
      <c r="C135" s="224"/>
      <c r="D135" s="202" t="s">
        <v>160</v>
      </c>
      <c r="E135" s="225" t="s">
        <v>1</v>
      </c>
      <c r="F135" s="226" t="s">
        <v>866</v>
      </c>
      <c r="G135" s="224"/>
      <c r="H135" s="225" t="s">
        <v>1</v>
      </c>
      <c r="I135" s="227"/>
      <c r="J135" s="224"/>
      <c r="K135" s="224"/>
      <c r="L135" s="228"/>
      <c r="M135" s="229"/>
      <c r="N135" s="230"/>
      <c r="O135" s="230"/>
      <c r="P135" s="230"/>
      <c r="Q135" s="230"/>
      <c r="R135" s="230"/>
      <c r="S135" s="230"/>
      <c r="T135" s="231"/>
      <c r="AT135" s="232" t="s">
        <v>160</v>
      </c>
      <c r="AU135" s="232" t="s">
        <v>159</v>
      </c>
      <c r="AV135" s="15" t="s">
        <v>84</v>
      </c>
      <c r="AW135" s="15" t="s">
        <v>34</v>
      </c>
      <c r="AX135" s="15" t="s">
        <v>76</v>
      </c>
      <c r="AY135" s="232" t="s">
        <v>151</v>
      </c>
    </row>
    <row r="136" spans="2:51" s="13" customFormat="1" ht="22.5">
      <c r="B136" s="200"/>
      <c r="C136" s="201"/>
      <c r="D136" s="202" t="s">
        <v>160</v>
      </c>
      <c r="E136" s="203" t="s">
        <v>1</v>
      </c>
      <c r="F136" s="204" t="s">
        <v>867</v>
      </c>
      <c r="G136" s="201"/>
      <c r="H136" s="205">
        <v>309.91</v>
      </c>
      <c r="I136" s="206"/>
      <c r="J136" s="201"/>
      <c r="K136" s="201"/>
      <c r="L136" s="207"/>
      <c r="M136" s="208"/>
      <c r="N136" s="209"/>
      <c r="O136" s="209"/>
      <c r="P136" s="209"/>
      <c r="Q136" s="209"/>
      <c r="R136" s="209"/>
      <c r="S136" s="209"/>
      <c r="T136" s="210"/>
      <c r="AT136" s="211" t="s">
        <v>160</v>
      </c>
      <c r="AU136" s="211" t="s">
        <v>159</v>
      </c>
      <c r="AV136" s="13" t="s">
        <v>159</v>
      </c>
      <c r="AW136" s="13" t="s">
        <v>34</v>
      </c>
      <c r="AX136" s="13" t="s">
        <v>76</v>
      </c>
      <c r="AY136" s="211" t="s">
        <v>151</v>
      </c>
    </row>
    <row r="137" spans="2:51" s="13" customFormat="1" ht="11.25">
      <c r="B137" s="200"/>
      <c r="C137" s="201"/>
      <c r="D137" s="202" t="s">
        <v>160</v>
      </c>
      <c r="E137" s="203" t="s">
        <v>1</v>
      </c>
      <c r="F137" s="204" t="s">
        <v>868</v>
      </c>
      <c r="G137" s="201"/>
      <c r="H137" s="205">
        <v>132.17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160</v>
      </c>
      <c r="AU137" s="211" t="s">
        <v>159</v>
      </c>
      <c r="AV137" s="13" t="s">
        <v>159</v>
      </c>
      <c r="AW137" s="13" t="s">
        <v>34</v>
      </c>
      <c r="AX137" s="13" t="s">
        <v>76</v>
      </c>
      <c r="AY137" s="211" t="s">
        <v>151</v>
      </c>
    </row>
    <row r="138" spans="2:51" s="14" customFormat="1" ht="11.25">
      <c r="B138" s="212"/>
      <c r="C138" s="213"/>
      <c r="D138" s="202" t="s">
        <v>160</v>
      </c>
      <c r="E138" s="214" t="s">
        <v>1</v>
      </c>
      <c r="F138" s="215" t="s">
        <v>162</v>
      </c>
      <c r="G138" s="213"/>
      <c r="H138" s="216">
        <v>442.08</v>
      </c>
      <c r="I138" s="217"/>
      <c r="J138" s="213"/>
      <c r="K138" s="213"/>
      <c r="L138" s="218"/>
      <c r="M138" s="219"/>
      <c r="N138" s="220"/>
      <c r="O138" s="220"/>
      <c r="P138" s="220"/>
      <c r="Q138" s="220"/>
      <c r="R138" s="220"/>
      <c r="S138" s="220"/>
      <c r="T138" s="221"/>
      <c r="AT138" s="222" t="s">
        <v>160</v>
      </c>
      <c r="AU138" s="222" t="s">
        <v>159</v>
      </c>
      <c r="AV138" s="14" t="s">
        <v>158</v>
      </c>
      <c r="AW138" s="14" t="s">
        <v>34</v>
      </c>
      <c r="AX138" s="14" t="s">
        <v>84</v>
      </c>
      <c r="AY138" s="222" t="s">
        <v>151</v>
      </c>
    </row>
    <row r="139" spans="2:63" s="12" customFormat="1" ht="22.9" customHeight="1">
      <c r="B139" s="171"/>
      <c r="C139" s="172"/>
      <c r="D139" s="173" t="s">
        <v>75</v>
      </c>
      <c r="E139" s="185" t="s">
        <v>170</v>
      </c>
      <c r="F139" s="185" t="s">
        <v>202</v>
      </c>
      <c r="G139" s="172"/>
      <c r="H139" s="172"/>
      <c r="I139" s="175"/>
      <c r="J139" s="186">
        <f>BK139</f>
        <v>0</v>
      </c>
      <c r="K139" s="172"/>
      <c r="L139" s="177"/>
      <c r="M139" s="178"/>
      <c r="N139" s="179"/>
      <c r="O139" s="179"/>
      <c r="P139" s="180">
        <f>SUM(P140:P155)</f>
        <v>0</v>
      </c>
      <c r="Q139" s="179"/>
      <c r="R139" s="180">
        <f>SUM(R140:R155)</f>
        <v>8.67617972</v>
      </c>
      <c r="S139" s="179"/>
      <c r="T139" s="181">
        <f>SUM(T140:T155)</f>
        <v>0</v>
      </c>
      <c r="AR139" s="182" t="s">
        <v>84</v>
      </c>
      <c r="AT139" s="183" t="s">
        <v>75</v>
      </c>
      <c r="AU139" s="183" t="s">
        <v>84</v>
      </c>
      <c r="AY139" s="182" t="s">
        <v>151</v>
      </c>
      <c r="BK139" s="184">
        <f>SUM(BK140:BK155)</f>
        <v>0</v>
      </c>
    </row>
    <row r="140" spans="1:65" s="2" customFormat="1" ht="16.5" customHeight="1">
      <c r="A140" s="35"/>
      <c r="B140" s="36"/>
      <c r="C140" s="187" t="s">
        <v>167</v>
      </c>
      <c r="D140" s="187" t="s">
        <v>153</v>
      </c>
      <c r="E140" s="188" t="s">
        <v>237</v>
      </c>
      <c r="F140" s="189" t="s">
        <v>869</v>
      </c>
      <c r="G140" s="190" t="s">
        <v>174</v>
      </c>
      <c r="H140" s="191">
        <v>20</v>
      </c>
      <c r="I140" s="192"/>
      <c r="J140" s="193">
        <f>ROUND(I140*H140,2)</f>
        <v>0</v>
      </c>
      <c r="K140" s="322" t="s">
        <v>157</v>
      </c>
      <c r="L140" s="40"/>
      <c r="M140" s="194" t="s">
        <v>1</v>
      </c>
      <c r="N140" s="195" t="s">
        <v>42</v>
      </c>
      <c r="O140" s="72"/>
      <c r="P140" s="196">
        <f>O140*H140</f>
        <v>0</v>
      </c>
      <c r="Q140" s="196">
        <v>0.00376</v>
      </c>
      <c r="R140" s="196">
        <f>Q140*H140</f>
        <v>0.0752</v>
      </c>
      <c r="S140" s="196">
        <v>0</v>
      </c>
      <c r="T140" s="19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8" t="s">
        <v>158</v>
      </c>
      <c r="AT140" s="198" t="s">
        <v>153</v>
      </c>
      <c r="AU140" s="198" t="s">
        <v>159</v>
      </c>
      <c r="AY140" s="18" t="s">
        <v>151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8" t="s">
        <v>159</v>
      </c>
      <c r="BK140" s="199">
        <f>ROUND(I140*H140,2)</f>
        <v>0</v>
      </c>
      <c r="BL140" s="18" t="s">
        <v>158</v>
      </c>
      <c r="BM140" s="198" t="s">
        <v>175</v>
      </c>
    </row>
    <row r="141" spans="2:51" s="15" customFormat="1" ht="11.25">
      <c r="B141" s="223"/>
      <c r="C141" s="224"/>
      <c r="D141" s="202" t="s">
        <v>160</v>
      </c>
      <c r="E141" s="225" t="s">
        <v>1</v>
      </c>
      <c r="F141" s="226" t="s">
        <v>870</v>
      </c>
      <c r="G141" s="224"/>
      <c r="H141" s="225" t="s">
        <v>1</v>
      </c>
      <c r="I141" s="227"/>
      <c r="J141" s="224"/>
      <c r="K141" s="224"/>
      <c r="L141" s="228"/>
      <c r="M141" s="229"/>
      <c r="N141" s="230"/>
      <c r="O141" s="230"/>
      <c r="P141" s="230"/>
      <c r="Q141" s="230"/>
      <c r="R141" s="230"/>
      <c r="S141" s="230"/>
      <c r="T141" s="231"/>
      <c r="AT141" s="232" t="s">
        <v>160</v>
      </c>
      <c r="AU141" s="232" t="s">
        <v>159</v>
      </c>
      <c r="AV141" s="15" t="s">
        <v>84</v>
      </c>
      <c r="AW141" s="15" t="s">
        <v>34</v>
      </c>
      <c r="AX141" s="15" t="s">
        <v>76</v>
      </c>
      <c r="AY141" s="232" t="s">
        <v>151</v>
      </c>
    </row>
    <row r="142" spans="2:51" s="13" customFormat="1" ht="11.25">
      <c r="B142" s="200"/>
      <c r="C142" s="201"/>
      <c r="D142" s="202" t="s">
        <v>160</v>
      </c>
      <c r="E142" s="203" t="s">
        <v>1</v>
      </c>
      <c r="F142" s="204" t="s">
        <v>205</v>
      </c>
      <c r="G142" s="201"/>
      <c r="H142" s="205">
        <v>20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160</v>
      </c>
      <c r="AU142" s="211" t="s">
        <v>159</v>
      </c>
      <c r="AV142" s="13" t="s">
        <v>159</v>
      </c>
      <c r="AW142" s="13" t="s">
        <v>34</v>
      </c>
      <c r="AX142" s="13" t="s">
        <v>76</v>
      </c>
      <c r="AY142" s="211" t="s">
        <v>151</v>
      </c>
    </row>
    <row r="143" spans="2:51" s="14" customFormat="1" ht="11.25">
      <c r="B143" s="212"/>
      <c r="C143" s="213"/>
      <c r="D143" s="202" t="s">
        <v>160</v>
      </c>
      <c r="E143" s="214" t="s">
        <v>1</v>
      </c>
      <c r="F143" s="215" t="s">
        <v>162</v>
      </c>
      <c r="G143" s="213"/>
      <c r="H143" s="216">
        <v>20</v>
      </c>
      <c r="I143" s="217"/>
      <c r="J143" s="213"/>
      <c r="K143" s="213"/>
      <c r="L143" s="218"/>
      <c r="M143" s="219"/>
      <c r="N143" s="220"/>
      <c r="O143" s="220"/>
      <c r="P143" s="220"/>
      <c r="Q143" s="220"/>
      <c r="R143" s="220"/>
      <c r="S143" s="220"/>
      <c r="T143" s="221"/>
      <c r="AT143" s="222" t="s">
        <v>160</v>
      </c>
      <c r="AU143" s="222" t="s">
        <v>159</v>
      </c>
      <c r="AV143" s="14" t="s">
        <v>158</v>
      </c>
      <c r="AW143" s="14" t="s">
        <v>34</v>
      </c>
      <c r="AX143" s="14" t="s">
        <v>84</v>
      </c>
      <c r="AY143" s="222" t="s">
        <v>151</v>
      </c>
    </row>
    <row r="144" spans="1:65" s="2" customFormat="1" ht="16.5" customHeight="1">
      <c r="A144" s="35"/>
      <c r="B144" s="36"/>
      <c r="C144" s="187" t="s">
        <v>158</v>
      </c>
      <c r="D144" s="187" t="s">
        <v>153</v>
      </c>
      <c r="E144" s="188" t="s">
        <v>871</v>
      </c>
      <c r="F144" s="189" t="s">
        <v>872</v>
      </c>
      <c r="G144" s="190" t="s">
        <v>165</v>
      </c>
      <c r="H144" s="191">
        <v>256.134</v>
      </c>
      <c r="I144" s="192"/>
      <c r="J144" s="193">
        <f>ROUND(I144*H144,2)</f>
        <v>0</v>
      </c>
      <c r="K144" s="322" t="s">
        <v>157</v>
      </c>
      <c r="L144" s="40"/>
      <c r="M144" s="194" t="s">
        <v>1</v>
      </c>
      <c r="N144" s="195" t="s">
        <v>42</v>
      </c>
      <c r="O144" s="72"/>
      <c r="P144" s="196">
        <f>O144*H144</f>
        <v>0</v>
      </c>
      <c r="Q144" s="196">
        <v>0.03358</v>
      </c>
      <c r="R144" s="196">
        <f>Q144*H144</f>
        <v>8.60097972</v>
      </c>
      <c r="S144" s="196">
        <v>0</v>
      </c>
      <c r="T144" s="19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8" t="s">
        <v>158</v>
      </c>
      <c r="AT144" s="198" t="s">
        <v>153</v>
      </c>
      <c r="AU144" s="198" t="s">
        <v>159</v>
      </c>
      <c r="AY144" s="18" t="s">
        <v>151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159</v>
      </c>
      <c r="BK144" s="199">
        <f>ROUND(I144*H144,2)</f>
        <v>0</v>
      </c>
      <c r="BL144" s="18" t="s">
        <v>158</v>
      </c>
      <c r="BM144" s="198" t="s">
        <v>180</v>
      </c>
    </row>
    <row r="145" spans="2:51" s="15" customFormat="1" ht="11.25">
      <c r="B145" s="223"/>
      <c r="C145" s="224"/>
      <c r="D145" s="202" t="s">
        <v>160</v>
      </c>
      <c r="E145" s="225" t="s">
        <v>1</v>
      </c>
      <c r="F145" s="226" t="s">
        <v>873</v>
      </c>
      <c r="G145" s="224"/>
      <c r="H145" s="225" t="s">
        <v>1</v>
      </c>
      <c r="I145" s="227"/>
      <c r="J145" s="224"/>
      <c r="K145" s="224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160</v>
      </c>
      <c r="AU145" s="232" t="s">
        <v>159</v>
      </c>
      <c r="AV145" s="15" t="s">
        <v>84</v>
      </c>
      <c r="AW145" s="15" t="s">
        <v>34</v>
      </c>
      <c r="AX145" s="15" t="s">
        <v>76</v>
      </c>
      <c r="AY145" s="232" t="s">
        <v>151</v>
      </c>
    </row>
    <row r="146" spans="2:51" s="15" customFormat="1" ht="11.25">
      <c r="B146" s="223"/>
      <c r="C146" s="224"/>
      <c r="D146" s="202" t="s">
        <v>160</v>
      </c>
      <c r="E146" s="225" t="s">
        <v>1</v>
      </c>
      <c r="F146" s="226" t="s">
        <v>866</v>
      </c>
      <c r="G146" s="224"/>
      <c r="H146" s="225" t="s">
        <v>1</v>
      </c>
      <c r="I146" s="227"/>
      <c r="J146" s="224"/>
      <c r="K146" s="224"/>
      <c r="L146" s="228"/>
      <c r="M146" s="229"/>
      <c r="N146" s="230"/>
      <c r="O146" s="230"/>
      <c r="P146" s="230"/>
      <c r="Q146" s="230"/>
      <c r="R146" s="230"/>
      <c r="S146" s="230"/>
      <c r="T146" s="231"/>
      <c r="AT146" s="232" t="s">
        <v>160</v>
      </c>
      <c r="AU146" s="232" t="s">
        <v>159</v>
      </c>
      <c r="AV146" s="15" t="s">
        <v>84</v>
      </c>
      <c r="AW146" s="15" t="s">
        <v>34</v>
      </c>
      <c r="AX146" s="15" t="s">
        <v>76</v>
      </c>
      <c r="AY146" s="232" t="s">
        <v>151</v>
      </c>
    </row>
    <row r="147" spans="2:51" s="13" customFormat="1" ht="11.25">
      <c r="B147" s="200"/>
      <c r="C147" s="201"/>
      <c r="D147" s="202" t="s">
        <v>160</v>
      </c>
      <c r="E147" s="203" t="s">
        <v>1</v>
      </c>
      <c r="F147" s="204" t="s">
        <v>874</v>
      </c>
      <c r="G147" s="201"/>
      <c r="H147" s="205">
        <v>76.42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160</v>
      </c>
      <c r="AU147" s="211" t="s">
        <v>159</v>
      </c>
      <c r="AV147" s="13" t="s">
        <v>159</v>
      </c>
      <c r="AW147" s="13" t="s">
        <v>34</v>
      </c>
      <c r="AX147" s="13" t="s">
        <v>76</v>
      </c>
      <c r="AY147" s="211" t="s">
        <v>151</v>
      </c>
    </row>
    <row r="148" spans="2:51" s="13" customFormat="1" ht="11.25">
      <c r="B148" s="200"/>
      <c r="C148" s="201"/>
      <c r="D148" s="202" t="s">
        <v>160</v>
      </c>
      <c r="E148" s="203" t="s">
        <v>1</v>
      </c>
      <c r="F148" s="204" t="s">
        <v>875</v>
      </c>
      <c r="G148" s="201"/>
      <c r="H148" s="205">
        <v>47.544</v>
      </c>
      <c r="I148" s="206"/>
      <c r="J148" s="201"/>
      <c r="K148" s="201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160</v>
      </c>
      <c r="AU148" s="211" t="s">
        <v>159</v>
      </c>
      <c r="AV148" s="13" t="s">
        <v>159</v>
      </c>
      <c r="AW148" s="13" t="s">
        <v>34</v>
      </c>
      <c r="AX148" s="13" t="s">
        <v>76</v>
      </c>
      <c r="AY148" s="211" t="s">
        <v>151</v>
      </c>
    </row>
    <row r="149" spans="2:51" s="13" customFormat="1" ht="22.5">
      <c r="B149" s="200"/>
      <c r="C149" s="201"/>
      <c r="D149" s="202" t="s">
        <v>160</v>
      </c>
      <c r="E149" s="203" t="s">
        <v>1</v>
      </c>
      <c r="F149" s="204" t="s">
        <v>876</v>
      </c>
      <c r="G149" s="201"/>
      <c r="H149" s="205">
        <v>132.17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160</v>
      </c>
      <c r="AU149" s="211" t="s">
        <v>159</v>
      </c>
      <c r="AV149" s="13" t="s">
        <v>159</v>
      </c>
      <c r="AW149" s="13" t="s">
        <v>34</v>
      </c>
      <c r="AX149" s="13" t="s">
        <v>76</v>
      </c>
      <c r="AY149" s="211" t="s">
        <v>151</v>
      </c>
    </row>
    <row r="150" spans="2:51" s="14" customFormat="1" ht="11.25">
      <c r="B150" s="212"/>
      <c r="C150" s="213"/>
      <c r="D150" s="202" t="s">
        <v>160</v>
      </c>
      <c r="E150" s="214" t="s">
        <v>1</v>
      </c>
      <c r="F150" s="215" t="s">
        <v>162</v>
      </c>
      <c r="G150" s="213"/>
      <c r="H150" s="216">
        <v>256.134</v>
      </c>
      <c r="I150" s="217"/>
      <c r="J150" s="213"/>
      <c r="K150" s="213"/>
      <c r="L150" s="218"/>
      <c r="M150" s="219"/>
      <c r="N150" s="220"/>
      <c r="O150" s="220"/>
      <c r="P150" s="220"/>
      <c r="Q150" s="220"/>
      <c r="R150" s="220"/>
      <c r="S150" s="220"/>
      <c r="T150" s="221"/>
      <c r="AT150" s="222" t="s">
        <v>160</v>
      </c>
      <c r="AU150" s="222" t="s">
        <v>159</v>
      </c>
      <c r="AV150" s="14" t="s">
        <v>158</v>
      </c>
      <c r="AW150" s="14" t="s">
        <v>34</v>
      </c>
      <c r="AX150" s="14" t="s">
        <v>84</v>
      </c>
      <c r="AY150" s="222" t="s">
        <v>151</v>
      </c>
    </row>
    <row r="151" spans="1:65" s="2" customFormat="1" ht="16.5" customHeight="1">
      <c r="A151" s="35"/>
      <c r="B151" s="36"/>
      <c r="C151" s="187" t="s">
        <v>177</v>
      </c>
      <c r="D151" s="187" t="s">
        <v>153</v>
      </c>
      <c r="E151" s="188" t="s">
        <v>877</v>
      </c>
      <c r="F151" s="189" t="s">
        <v>878</v>
      </c>
      <c r="G151" s="190" t="s">
        <v>165</v>
      </c>
      <c r="H151" s="191">
        <v>156.128</v>
      </c>
      <c r="I151" s="192"/>
      <c r="J151" s="193">
        <f>ROUND(I151*H151,2)</f>
        <v>0</v>
      </c>
      <c r="K151" s="322" t="s">
        <v>157</v>
      </c>
      <c r="L151" s="40"/>
      <c r="M151" s="194" t="s">
        <v>1</v>
      </c>
      <c r="N151" s="195" t="s">
        <v>42</v>
      </c>
      <c r="O151" s="72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8" t="s">
        <v>158</v>
      </c>
      <c r="AT151" s="198" t="s">
        <v>153</v>
      </c>
      <c r="AU151" s="198" t="s">
        <v>159</v>
      </c>
      <c r="AY151" s="18" t="s">
        <v>151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159</v>
      </c>
      <c r="BK151" s="199">
        <f>ROUND(I151*H151,2)</f>
        <v>0</v>
      </c>
      <c r="BL151" s="18" t="s">
        <v>158</v>
      </c>
      <c r="BM151" s="198" t="s">
        <v>229</v>
      </c>
    </row>
    <row r="152" spans="2:51" s="15" customFormat="1" ht="11.25">
      <c r="B152" s="223"/>
      <c r="C152" s="224"/>
      <c r="D152" s="202" t="s">
        <v>160</v>
      </c>
      <c r="E152" s="225" t="s">
        <v>1</v>
      </c>
      <c r="F152" s="226" t="s">
        <v>879</v>
      </c>
      <c r="G152" s="224"/>
      <c r="H152" s="225" t="s">
        <v>1</v>
      </c>
      <c r="I152" s="227"/>
      <c r="J152" s="224"/>
      <c r="K152" s="224"/>
      <c r="L152" s="228"/>
      <c r="M152" s="229"/>
      <c r="N152" s="230"/>
      <c r="O152" s="230"/>
      <c r="P152" s="230"/>
      <c r="Q152" s="230"/>
      <c r="R152" s="230"/>
      <c r="S152" s="230"/>
      <c r="T152" s="231"/>
      <c r="AT152" s="232" t="s">
        <v>160</v>
      </c>
      <c r="AU152" s="232" t="s">
        <v>159</v>
      </c>
      <c r="AV152" s="15" t="s">
        <v>84</v>
      </c>
      <c r="AW152" s="15" t="s">
        <v>34</v>
      </c>
      <c r="AX152" s="15" t="s">
        <v>76</v>
      </c>
      <c r="AY152" s="232" t="s">
        <v>151</v>
      </c>
    </row>
    <row r="153" spans="2:51" s="13" customFormat="1" ht="22.5">
      <c r="B153" s="200"/>
      <c r="C153" s="201"/>
      <c r="D153" s="202" t="s">
        <v>160</v>
      </c>
      <c r="E153" s="203" t="s">
        <v>1</v>
      </c>
      <c r="F153" s="204" t="s">
        <v>880</v>
      </c>
      <c r="G153" s="201"/>
      <c r="H153" s="205">
        <v>137.82195</v>
      </c>
      <c r="I153" s="206"/>
      <c r="J153" s="201"/>
      <c r="K153" s="201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160</v>
      </c>
      <c r="AU153" s="211" t="s">
        <v>159</v>
      </c>
      <c r="AV153" s="13" t="s">
        <v>159</v>
      </c>
      <c r="AW153" s="13" t="s">
        <v>34</v>
      </c>
      <c r="AX153" s="13" t="s">
        <v>76</v>
      </c>
      <c r="AY153" s="211" t="s">
        <v>151</v>
      </c>
    </row>
    <row r="154" spans="2:51" s="13" customFormat="1" ht="11.25">
      <c r="B154" s="200"/>
      <c r="C154" s="201"/>
      <c r="D154" s="202" t="s">
        <v>160</v>
      </c>
      <c r="E154" s="203" t="s">
        <v>1</v>
      </c>
      <c r="F154" s="204" t="s">
        <v>881</v>
      </c>
      <c r="G154" s="201"/>
      <c r="H154" s="205">
        <v>18.3062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160</v>
      </c>
      <c r="AU154" s="211" t="s">
        <v>159</v>
      </c>
      <c r="AV154" s="13" t="s">
        <v>159</v>
      </c>
      <c r="AW154" s="13" t="s">
        <v>34</v>
      </c>
      <c r="AX154" s="13" t="s">
        <v>76</v>
      </c>
      <c r="AY154" s="211" t="s">
        <v>151</v>
      </c>
    </row>
    <row r="155" spans="2:51" s="14" customFormat="1" ht="11.25">
      <c r="B155" s="212"/>
      <c r="C155" s="213"/>
      <c r="D155" s="202" t="s">
        <v>160</v>
      </c>
      <c r="E155" s="214" t="s">
        <v>1</v>
      </c>
      <c r="F155" s="215" t="s">
        <v>162</v>
      </c>
      <c r="G155" s="213"/>
      <c r="H155" s="216">
        <v>156.12815</v>
      </c>
      <c r="I155" s="217"/>
      <c r="J155" s="213"/>
      <c r="K155" s="213"/>
      <c r="L155" s="218"/>
      <c r="M155" s="219"/>
      <c r="N155" s="220"/>
      <c r="O155" s="220"/>
      <c r="P155" s="220"/>
      <c r="Q155" s="220"/>
      <c r="R155" s="220"/>
      <c r="S155" s="220"/>
      <c r="T155" s="221"/>
      <c r="AT155" s="222" t="s">
        <v>160</v>
      </c>
      <c r="AU155" s="222" t="s">
        <v>159</v>
      </c>
      <c r="AV155" s="14" t="s">
        <v>158</v>
      </c>
      <c r="AW155" s="14" t="s">
        <v>34</v>
      </c>
      <c r="AX155" s="14" t="s">
        <v>84</v>
      </c>
      <c r="AY155" s="222" t="s">
        <v>151</v>
      </c>
    </row>
    <row r="156" spans="2:63" s="12" customFormat="1" ht="22.9" customHeight="1">
      <c r="B156" s="171"/>
      <c r="C156" s="172"/>
      <c r="D156" s="173" t="s">
        <v>75</v>
      </c>
      <c r="E156" s="185" t="s">
        <v>196</v>
      </c>
      <c r="F156" s="185" t="s">
        <v>289</v>
      </c>
      <c r="G156" s="172"/>
      <c r="H156" s="172"/>
      <c r="I156" s="175"/>
      <c r="J156" s="186">
        <f>BK156</f>
        <v>0</v>
      </c>
      <c r="K156" s="172"/>
      <c r="L156" s="177"/>
      <c r="M156" s="178"/>
      <c r="N156" s="179"/>
      <c r="O156" s="179"/>
      <c r="P156" s="180">
        <f>SUM(P157:P181)</f>
        <v>0</v>
      </c>
      <c r="Q156" s="179"/>
      <c r="R156" s="180">
        <f>SUM(R157:R181)</f>
        <v>0.0264</v>
      </c>
      <c r="S156" s="179"/>
      <c r="T156" s="181">
        <f>SUM(T157:T181)</f>
        <v>0</v>
      </c>
      <c r="AR156" s="182" t="s">
        <v>84</v>
      </c>
      <c r="AT156" s="183" t="s">
        <v>75</v>
      </c>
      <c r="AU156" s="183" t="s">
        <v>84</v>
      </c>
      <c r="AY156" s="182" t="s">
        <v>151</v>
      </c>
      <c r="BK156" s="184">
        <f>SUM(BK157:BK181)</f>
        <v>0</v>
      </c>
    </row>
    <row r="157" spans="1:65" s="2" customFormat="1" ht="21.75" customHeight="1">
      <c r="A157" s="35"/>
      <c r="B157" s="36"/>
      <c r="C157" s="187" t="s">
        <v>170</v>
      </c>
      <c r="D157" s="187" t="s">
        <v>153</v>
      </c>
      <c r="E157" s="188" t="s">
        <v>882</v>
      </c>
      <c r="F157" s="189" t="s">
        <v>883</v>
      </c>
      <c r="G157" s="190" t="s">
        <v>165</v>
      </c>
      <c r="H157" s="191">
        <v>160</v>
      </c>
      <c r="I157" s="192"/>
      <c r="J157" s="193">
        <f>ROUND(I157*H157,2)</f>
        <v>0</v>
      </c>
      <c r="K157" s="322" t="s">
        <v>157</v>
      </c>
      <c r="L157" s="40"/>
      <c r="M157" s="194" t="s">
        <v>1</v>
      </c>
      <c r="N157" s="195" t="s">
        <v>42</v>
      </c>
      <c r="O157" s="72"/>
      <c r="P157" s="196">
        <f>O157*H157</f>
        <v>0</v>
      </c>
      <c r="Q157" s="196">
        <v>0.00013</v>
      </c>
      <c r="R157" s="196">
        <f>Q157*H157</f>
        <v>0.0208</v>
      </c>
      <c r="S157" s="196">
        <v>0</v>
      </c>
      <c r="T157" s="19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8" t="s">
        <v>158</v>
      </c>
      <c r="AT157" s="198" t="s">
        <v>153</v>
      </c>
      <c r="AU157" s="198" t="s">
        <v>159</v>
      </c>
      <c r="AY157" s="18" t="s">
        <v>151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8" t="s">
        <v>159</v>
      </c>
      <c r="BK157" s="199">
        <f>ROUND(I157*H157,2)</f>
        <v>0</v>
      </c>
      <c r="BL157" s="18" t="s">
        <v>158</v>
      </c>
      <c r="BM157" s="198" t="s">
        <v>310</v>
      </c>
    </row>
    <row r="158" spans="1:65" s="2" customFormat="1" ht="16.5" customHeight="1">
      <c r="A158" s="35"/>
      <c r="B158" s="36"/>
      <c r="C158" s="187" t="s">
        <v>187</v>
      </c>
      <c r="D158" s="187" t="s">
        <v>153</v>
      </c>
      <c r="E158" s="188" t="s">
        <v>884</v>
      </c>
      <c r="F158" s="189" t="s">
        <v>885</v>
      </c>
      <c r="G158" s="190" t="s">
        <v>165</v>
      </c>
      <c r="H158" s="191">
        <v>160</v>
      </c>
      <c r="I158" s="192"/>
      <c r="J158" s="193">
        <f>ROUND(I158*H158,2)</f>
        <v>0</v>
      </c>
      <c r="K158" s="322" t="s">
        <v>157</v>
      </c>
      <c r="L158" s="40"/>
      <c r="M158" s="194" t="s">
        <v>1</v>
      </c>
      <c r="N158" s="195" t="s">
        <v>42</v>
      </c>
      <c r="O158" s="72"/>
      <c r="P158" s="196">
        <f>O158*H158</f>
        <v>0</v>
      </c>
      <c r="Q158" s="196">
        <v>3.5E-05</v>
      </c>
      <c r="R158" s="196">
        <f>Q158*H158</f>
        <v>0.005599999999999999</v>
      </c>
      <c r="S158" s="196">
        <v>0</v>
      </c>
      <c r="T158" s="19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8" t="s">
        <v>158</v>
      </c>
      <c r="AT158" s="198" t="s">
        <v>153</v>
      </c>
      <c r="AU158" s="198" t="s">
        <v>159</v>
      </c>
      <c r="AY158" s="18" t="s">
        <v>151</v>
      </c>
      <c r="BE158" s="199">
        <f>IF(N158="základní",J158,0)</f>
        <v>0</v>
      </c>
      <c r="BF158" s="199">
        <f>IF(N158="snížená",J158,0)</f>
        <v>0</v>
      </c>
      <c r="BG158" s="199">
        <f>IF(N158="zákl. přenesená",J158,0)</f>
        <v>0</v>
      </c>
      <c r="BH158" s="199">
        <f>IF(N158="sníž. přenesená",J158,0)</f>
        <v>0</v>
      </c>
      <c r="BI158" s="199">
        <f>IF(N158="nulová",J158,0)</f>
        <v>0</v>
      </c>
      <c r="BJ158" s="18" t="s">
        <v>159</v>
      </c>
      <c r="BK158" s="199">
        <f>ROUND(I158*H158,2)</f>
        <v>0</v>
      </c>
      <c r="BL158" s="18" t="s">
        <v>158</v>
      </c>
      <c r="BM158" s="198" t="s">
        <v>313</v>
      </c>
    </row>
    <row r="159" spans="1:65" s="2" customFormat="1" ht="16.5" customHeight="1">
      <c r="A159" s="35"/>
      <c r="B159" s="36"/>
      <c r="C159" s="187" t="s">
        <v>175</v>
      </c>
      <c r="D159" s="187" t="s">
        <v>153</v>
      </c>
      <c r="E159" s="188" t="s">
        <v>886</v>
      </c>
      <c r="F159" s="189" t="s">
        <v>887</v>
      </c>
      <c r="G159" s="190" t="s">
        <v>165</v>
      </c>
      <c r="H159" s="191">
        <v>900</v>
      </c>
      <c r="I159" s="192"/>
      <c r="J159" s="193">
        <f>ROUND(I159*H159,2)</f>
        <v>0</v>
      </c>
      <c r="K159" s="322" t="s">
        <v>157</v>
      </c>
      <c r="L159" s="40"/>
      <c r="M159" s="194" t="s">
        <v>1</v>
      </c>
      <c r="N159" s="195" t="s">
        <v>42</v>
      </c>
      <c r="O159" s="72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8" t="s">
        <v>158</v>
      </c>
      <c r="AT159" s="198" t="s">
        <v>153</v>
      </c>
      <c r="AU159" s="198" t="s">
        <v>159</v>
      </c>
      <c r="AY159" s="18" t="s">
        <v>151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8" t="s">
        <v>159</v>
      </c>
      <c r="BK159" s="199">
        <f>ROUND(I159*H159,2)</f>
        <v>0</v>
      </c>
      <c r="BL159" s="18" t="s">
        <v>158</v>
      </c>
      <c r="BM159" s="198" t="s">
        <v>317</v>
      </c>
    </row>
    <row r="160" spans="1:65" s="2" customFormat="1" ht="16.5" customHeight="1">
      <c r="A160" s="35"/>
      <c r="B160" s="36"/>
      <c r="C160" s="187" t="s">
        <v>196</v>
      </c>
      <c r="D160" s="187" t="s">
        <v>153</v>
      </c>
      <c r="E160" s="188" t="s">
        <v>888</v>
      </c>
      <c r="F160" s="189" t="s">
        <v>889</v>
      </c>
      <c r="G160" s="190" t="s">
        <v>165</v>
      </c>
      <c r="H160" s="191">
        <v>19.049</v>
      </c>
      <c r="I160" s="192"/>
      <c r="J160" s="193">
        <f>ROUND(I160*H160,2)</f>
        <v>0</v>
      </c>
      <c r="K160" s="322" t="s">
        <v>157</v>
      </c>
      <c r="L160" s="40"/>
      <c r="M160" s="194" t="s">
        <v>1</v>
      </c>
      <c r="N160" s="195" t="s">
        <v>42</v>
      </c>
      <c r="O160" s="72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8" t="s">
        <v>158</v>
      </c>
      <c r="AT160" s="198" t="s">
        <v>153</v>
      </c>
      <c r="AU160" s="198" t="s">
        <v>159</v>
      </c>
      <c r="AY160" s="18" t="s">
        <v>151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8" t="s">
        <v>159</v>
      </c>
      <c r="BK160" s="199">
        <f>ROUND(I160*H160,2)</f>
        <v>0</v>
      </c>
      <c r="BL160" s="18" t="s">
        <v>158</v>
      </c>
      <c r="BM160" s="198" t="s">
        <v>346</v>
      </c>
    </row>
    <row r="161" spans="2:51" s="13" customFormat="1" ht="11.25">
      <c r="B161" s="200"/>
      <c r="C161" s="201"/>
      <c r="D161" s="202" t="s">
        <v>160</v>
      </c>
      <c r="E161" s="203" t="s">
        <v>1</v>
      </c>
      <c r="F161" s="204" t="s">
        <v>890</v>
      </c>
      <c r="G161" s="201"/>
      <c r="H161" s="205">
        <v>0.8925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160</v>
      </c>
      <c r="AU161" s="211" t="s">
        <v>159</v>
      </c>
      <c r="AV161" s="13" t="s">
        <v>159</v>
      </c>
      <c r="AW161" s="13" t="s">
        <v>34</v>
      </c>
      <c r="AX161" s="13" t="s">
        <v>76</v>
      </c>
      <c r="AY161" s="211" t="s">
        <v>151</v>
      </c>
    </row>
    <row r="162" spans="2:51" s="13" customFormat="1" ht="11.25">
      <c r="B162" s="200"/>
      <c r="C162" s="201"/>
      <c r="D162" s="202" t="s">
        <v>160</v>
      </c>
      <c r="E162" s="203" t="s">
        <v>1</v>
      </c>
      <c r="F162" s="204" t="s">
        <v>891</v>
      </c>
      <c r="G162" s="201"/>
      <c r="H162" s="205">
        <v>0.611</v>
      </c>
      <c r="I162" s="206"/>
      <c r="J162" s="201"/>
      <c r="K162" s="201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160</v>
      </c>
      <c r="AU162" s="211" t="s">
        <v>159</v>
      </c>
      <c r="AV162" s="13" t="s">
        <v>159</v>
      </c>
      <c r="AW162" s="13" t="s">
        <v>34</v>
      </c>
      <c r="AX162" s="13" t="s">
        <v>76</v>
      </c>
      <c r="AY162" s="211" t="s">
        <v>151</v>
      </c>
    </row>
    <row r="163" spans="2:51" s="13" customFormat="1" ht="11.25">
      <c r="B163" s="200"/>
      <c r="C163" s="201"/>
      <c r="D163" s="202" t="s">
        <v>160</v>
      </c>
      <c r="E163" s="203" t="s">
        <v>1</v>
      </c>
      <c r="F163" s="204" t="s">
        <v>892</v>
      </c>
      <c r="G163" s="201"/>
      <c r="H163" s="205">
        <v>3.591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160</v>
      </c>
      <c r="AU163" s="211" t="s">
        <v>159</v>
      </c>
      <c r="AV163" s="13" t="s">
        <v>159</v>
      </c>
      <c r="AW163" s="13" t="s">
        <v>34</v>
      </c>
      <c r="AX163" s="13" t="s">
        <v>76</v>
      </c>
      <c r="AY163" s="211" t="s">
        <v>151</v>
      </c>
    </row>
    <row r="164" spans="2:51" s="13" customFormat="1" ht="11.25">
      <c r="B164" s="200"/>
      <c r="C164" s="201"/>
      <c r="D164" s="202" t="s">
        <v>160</v>
      </c>
      <c r="E164" s="203" t="s">
        <v>1</v>
      </c>
      <c r="F164" s="204" t="s">
        <v>893</v>
      </c>
      <c r="G164" s="201"/>
      <c r="H164" s="205">
        <v>5.0713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160</v>
      </c>
      <c r="AU164" s="211" t="s">
        <v>159</v>
      </c>
      <c r="AV164" s="13" t="s">
        <v>159</v>
      </c>
      <c r="AW164" s="13" t="s">
        <v>34</v>
      </c>
      <c r="AX164" s="13" t="s">
        <v>76</v>
      </c>
      <c r="AY164" s="211" t="s">
        <v>151</v>
      </c>
    </row>
    <row r="165" spans="2:51" s="13" customFormat="1" ht="11.25">
      <c r="B165" s="200"/>
      <c r="C165" s="201"/>
      <c r="D165" s="202" t="s">
        <v>160</v>
      </c>
      <c r="E165" s="203" t="s">
        <v>1</v>
      </c>
      <c r="F165" s="204" t="s">
        <v>894</v>
      </c>
      <c r="G165" s="201"/>
      <c r="H165" s="205">
        <v>6.6885</v>
      </c>
      <c r="I165" s="206"/>
      <c r="J165" s="201"/>
      <c r="K165" s="201"/>
      <c r="L165" s="207"/>
      <c r="M165" s="208"/>
      <c r="N165" s="209"/>
      <c r="O165" s="209"/>
      <c r="P165" s="209"/>
      <c r="Q165" s="209"/>
      <c r="R165" s="209"/>
      <c r="S165" s="209"/>
      <c r="T165" s="210"/>
      <c r="AT165" s="211" t="s">
        <v>160</v>
      </c>
      <c r="AU165" s="211" t="s">
        <v>159</v>
      </c>
      <c r="AV165" s="13" t="s">
        <v>159</v>
      </c>
      <c r="AW165" s="13" t="s">
        <v>34</v>
      </c>
      <c r="AX165" s="13" t="s">
        <v>76</v>
      </c>
      <c r="AY165" s="211" t="s">
        <v>151</v>
      </c>
    </row>
    <row r="166" spans="2:51" s="13" customFormat="1" ht="11.25">
      <c r="B166" s="200"/>
      <c r="C166" s="201"/>
      <c r="D166" s="202" t="s">
        <v>160</v>
      </c>
      <c r="E166" s="203" t="s">
        <v>1</v>
      </c>
      <c r="F166" s="204" t="s">
        <v>895</v>
      </c>
      <c r="G166" s="201"/>
      <c r="H166" s="205">
        <v>1.554</v>
      </c>
      <c r="I166" s="206"/>
      <c r="J166" s="201"/>
      <c r="K166" s="201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160</v>
      </c>
      <c r="AU166" s="211" t="s">
        <v>159</v>
      </c>
      <c r="AV166" s="13" t="s">
        <v>159</v>
      </c>
      <c r="AW166" s="13" t="s">
        <v>34</v>
      </c>
      <c r="AX166" s="13" t="s">
        <v>76</v>
      </c>
      <c r="AY166" s="211" t="s">
        <v>151</v>
      </c>
    </row>
    <row r="167" spans="2:51" s="13" customFormat="1" ht="11.25">
      <c r="B167" s="200"/>
      <c r="C167" s="201"/>
      <c r="D167" s="202" t="s">
        <v>160</v>
      </c>
      <c r="E167" s="203" t="s">
        <v>1</v>
      </c>
      <c r="F167" s="204" t="s">
        <v>896</v>
      </c>
      <c r="G167" s="201"/>
      <c r="H167" s="205">
        <v>0.6402</v>
      </c>
      <c r="I167" s="206"/>
      <c r="J167" s="201"/>
      <c r="K167" s="201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160</v>
      </c>
      <c r="AU167" s="211" t="s">
        <v>159</v>
      </c>
      <c r="AV167" s="13" t="s">
        <v>159</v>
      </c>
      <c r="AW167" s="13" t="s">
        <v>34</v>
      </c>
      <c r="AX167" s="13" t="s">
        <v>76</v>
      </c>
      <c r="AY167" s="211" t="s">
        <v>151</v>
      </c>
    </row>
    <row r="168" spans="2:51" s="14" customFormat="1" ht="11.25">
      <c r="B168" s="212"/>
      <c r="C168" s="213"/>
      <c r="D168" s="202" t="s">
        <v>160</v>
      </c>
      <c r="E168" s="214" t="s">
        <v>1</v>
      </c>
      <c r="F168" s="215" t="s">
        <v>162</v>
      </c>
      <c r="G168" s="213"/>
      <c r="H168" s="216">
        <v>19.0485</v>
      </c>
      <c r="I168" s="217"/>
      <c r="J168" s="213"/>
      <c r="K168" s="213"/>
      <c r="L168" s="218"/>
      <c r="M168" s="219"/>
      <c r="N168" s="220"/>
      <c r="O168" s="220"/>
      <c r="P168" s="220"/>
      <c r="Q168" s="220"/>
      <c r="R168" s="220"/>
      <c r="S168" s="220"/>
      <c r="T168" s="221"/>
      <c r="AT168" s="222" t="s">
        <v>160</v>
      </c>
      <c r="AU168" s="222" t="s">
        <v>159</v>
      </c>
      <c r="AV168" s="14" t="s">
        <v>158</v>
      </c>
      <c r="AW168" s="14" t="s">
        <v>34</v>
      </c>
      <c r="AX168" s="14" t="s">
        <v>84</v>
      </c>
      <c r="AY168" s="222" t="s">
        <v>151</v>
      </c>
    </row>
    <row r="169" spans="1:65" s="2" customFormat="1" ht="16.5" customHeight="1">
      <c r="A169" s="35"/>
      <c r="B169" s="36"/>
      <c r="C169" s="187" t="s">
        <v>180</v>
      </c>
      <c r="D169" s="187" t="s">
        <v>153</v>
      </c>
      <c r="E169" s="188" t="s">
        <v>897</v>
      </c>
      <c r="F169" s="189" t="s">
        <v>898</v>
      </c>
      <c r="G169" s="190" t="s">
        <v>165</v>
      </c>
      <c r="H169" s="191">
        <v>15.643</v>
      </c>
      <c r="I169" s="192"/>
      <c r="J169" s="193">
        <f>ROUND(I169*H169,2)</f>
        <v>0</v>
      </c>
      <c r="K169" s="322" t="s">
        <v>157</v>
      </c>
      <c r="L169" s="40"/>
      <c r="M169" s="194" t="s">
        <v>1</v>
      </c>
      <c r="N169" s="195" t="s">
        <v>42</v>
      </c>
      <c r="O169" s="72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8" t="s">
        <v>158</v>
      </c>
      <c r="AT169" s="198" t="s">
        <v>153</v>
      </c>
      <c r="AU169" s="198" t="s">
        <v>159</v>
      </c>
      <c r="AY169" s="18" t="s">
        <v>151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8" t="s">
        <v>159</v>
      </c>
      <c r="BK169" s="199">
        <f>ROUND(I169*H169,2)</f>
        <v>0</v>
      </c>
      <c r="BL169" s="18" t="s">
        <v>158</v>
      </c>
      <c r="BM169" s="198" t="s">
        <v>351</v>
      </c>
    </row>
    <row r="170" spans="2:51" s="13" customFormat="1" ht="11.25">
      <c r="B170" s="200"/>
      <c r="C170" s="201"/>
      <c r="D170" s="202" t="s">
        <v>160</v>
      </c>
      <c r="E170" s="203" t="s">
        <v>1</v>
      </c>
      <c r="F170" s="204" t="s">
        <v>899</v>
      </c>
      <c r="G170" s="201"/>
      <c r="H170" s="205">
        <v>9.7335</v>
      </c>
      <c r="I170" s="206"/>
      <c r="J170" s="201"/>
      <c r="K170" s="201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160</v>
      </c>
      <c r="AU170" s="211" t="s">
        <v>159</v>
      </c>
      <c r="AV170" s="13" t="s">
        <v>159</v>
      </c>
      <c r="AW170" s="13" t="s">
        <v>34</v>
      </c>
      <c r="AX170" s="13" t="s">
        <v>76</v>
      </c>
      <c r="AY170" s="211" t="s">
        <v>151</v>
      </c>
    </row>
    <row r="171" spans="2:51" s="13" customFormat="1" ht="11.25">
      <c r="B171" s="200"/>
      <c r="C171" s="201"/>
      <c r="D171" s="202" t="s">
        <v>160</v>
      </c>
      <c r="E171" s="203" t="s">
        <v>1</v>
      </c>
      <c r="F171" s="204" t="s">
        <v>900</v>
      </c>
      <c r="G171" s="201"/>
      <c r="H171" s="205">
        <v>5.9094</v>
      </c>
      <c r="I171" s="206"/>
      <c r="J171" s="201"/>
      <c r="K171" s="201"/>
      <c r="L171" s="207"/>
      <c r="M171" s="208"/>
      <c r="N171" s="209"/>
      <c r="O171" s="209"/>
      <c r="P171" s="209"/>
      <c r="Q171" s="209"/>
      <c r="R171" s="209"/>
      <c r="S171" s="209"/>
      <c r="T171" s="210"/>
      <c r="AT171" s="211" t="s">
        <v>160</v>
      </c>
      <c r="AU171" s="211" t="s">
        <v>159</v>
      </c>
      <c r="AV171" s="13" t="s">
        <v>159</v>
      </c>
      <c r="AW171" s="13" t="s">
        <v>34</v>
      </c>
      <c r="AX171" s="13" t="s">
        <v>76</v>
      </c>
      <c r="AY171" s="211" t="s">
        <v>151</v>
      </c>
    </row>
    <row r="172" spans="2:51" s="14" customFormat="1" ht="11.25">
      <c r="B172" s="212"/>
      <c r="C172" s="213"/>
      <c r="D172" s="202" t="s">
        <v>160</v>
      </c>
      <c r="E172" s="214" t="s">
        <v>1</v>
      </c>
      <c r="F172" s="215" t="s">
        <v>162</v>
      </c>
      <c r="G172" s="213"/>
      <c r="H172" s="216">
        <v>15.6429</v>
      </c>
      <c r="I172" s="217"/>
      <c r="J172" s="213"/>
      <c r="K172" s="213"/>
      <c r="L172" s="218"/>
      <c r="M172" s="219"/>
      <c r="N172" s="220"/>
      <c r="O172" s="220"/>
      <c r="P172" s="220"/>
      <c r="Q172" s="220"/>
      <c r="R172" s="220"/>
      <c r="S172" s="220"/>
      <c r="T172" s="221"/>
      <c r="AT172" s="222" t="s">
        <v>160</v>
      </c>
      <c r="AU172" s="222" t="s">
        <v>159</v>
      </c>
      <c r="AV172" s="14" t="s">
        <v>158</v>
      </c>
      <c r="AW172" s="14" t="s">
        <v>34</v>
      </c>
      <c r="AX172" s="14" t="s">
        <v>84</v>
      </c>
      <c r="AY172" s="222" t="s">
        <v>151</v>
      </c>
    </row>
    <row r="173" spans="1:65" s="2" customFormat="1" ht="16.5" customHeight="1">
      <c r="A173" s="35"/>
      <c r="B173" s="36"/>
      <c r="C173" s="187" t="s">
        <v>207</v>
      </c>
      <c r="D173" s="187" t="s">
        <v>153</v>
      </c>
      <c r="E173" s="188" t="s">
        <v>901</v>
      </c>
      <c r="F173" s="189" t="s">
        <v>902</v>
      </c>
      <c r="G173" s="190" t="s">
        <v>165</v>
      </c>
      <c r="H173" s="191">
        <v>56.595</v>
      </c>
      <c r="I173" s="192"/>
      <c r="J173" s="193">
        <f>ROUND(I173*H173,2)</f>
        <v>0</v>
      </c>
      <c r="K173" s="322" t="s">
        <v>157</v>
      </c>
      <c r="L173" s="40"/>
      <c r="M173" s="194" t="s">
        <v>1</v>
      </c>
      <c r="N173" s="195" t="s">
        <v>42</v>
      </c>
      <c r="O173" s="72"/>
      <c r="P173" s="196">
        <f>O173*H173</f>
        <v>0</v>
      </c>
      <c r="Q173" s="196">
        <v>0</v>
      </c>
      <c r="R173" s="196">
        <f>Q173*H173</f>
        <v>0</v>
      </c>
      <c r="S173" s="196">
        <v>0</v>
      </c>
      <c r="T173" s="19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8" t="s">
        <v>158</v>
      </c>
      <c r="AT173" s="198" t="s">
        <v>153</v>
      </c>
      <c r="AU173" s="198" t="s">
        <v>159</v>
      </c>
      <c r="AY173" s="18" t="s">
        <v>151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8" t="s">
        <v>159</v>
      </c>
      <c r="BK173" s="199">
        <f>ROUND(I173*H173,2)</f>
        <v>0</v>
      </c>
      <c r="BL173" s="18" t="s">
        <v>158</v>
      </c>
      <c r="BM173" s="198" t="s">
        <v>354</v>
      </c>
    </row>
    <row r="174" spans="2:51" s="13" customFormat="1" ht="11.25">
      <c r="B174" s="200"/>
      <c r="C174" s="201"/>
      <c r="D174" s="202" t="s">
        <v>160</v>
      </c>
      <c r="E174" s="203" t="s">
        <v>1</v>
      </c>
      <c r="F174" s="204" t="s">
        <v>903</v>
      </c>
      <c r="G174" s="201"/>
      <c r="H174" s="205">
        <v>34.8867</v>
      </c>
      <c r="I174" s="206"/>
      <c r="J174" s="201"/>
      <c r="K174" s="201"/>
      <c r="L174" s="207"/>
      <c r="M174" s="208"/>
      <c r="N174" s="209"/>
      <c r="O174" s="209"/>
      <c r="P174" s="209"/>
      <c r="Q174" s="209"/>
      <c r="R174" s="209"/>
      <c r="S174" s="209"/>
      <c r="T174" s="210"/>
      <c r="AT174" s="211" t="s">
        <v>160</v>
      </c>
      <c r="AU174" s="211" t="s">
        <v>159</v>
      </c>
      <c r="AV174" s="13" t="s">
        <v>159</v>
      </c>
      <c r="AW174" s="13" t="s">
        <v>34</v>
      </c>
      <c r="AX174" s="13" t="s">
        <v>76</v>
      </c>
      <c r="AY174" s="211" t="s">
        <v>151</v>
      </c>
    </row>
    <row r="175" spans="2:51" s="13" customFormat="1" ht="11.25">
      <c r="B175" s="200"/>
      <c r="C175" s="201"/>
      <c r="D175" s="202" t="s">
        <v>160</v>
      </c>
      <c r="E175" s="203" t="s">
        <v>1</v>
      </c>
      <c r="F175" s="204" t="s">
        <v>904</v>
      </c>
      <c r="G175" s="201"/>
      <c r="H175" s="205">
        <v>21.708</v>
      </c>
      <c r="I175" s="206"/>
      <c r="J175" s="201"/>
      <c r="K175" s="201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160</v>
      </c>
      <c r="AU175" s="211" t="s">
        <v>159</v>
      </c>
      <c r="AV175" s="13" t="s">
        <v>159</v>
      </c>
      <c r="AW175" s="13" t="s">
        <v>34</v>
      </c>
      <c r="AX175" s="13" t="s">
        <v>76</v>
      </c>
      <c r="AY175" s="211" t="s">
        <v>151</v>
      </c>
    </row>
    <row r="176" spans="2:51" s="14" customFormat="1" ht="11.25">
      <c r="B176" s="212"/>
      <c r="C176" s="213"/>
      <c r="D176" s="202" t="s">
        <v>160</v>
      </c>
      <c r="E176" s="214" t="s">
        <v>1</v>
      </c>
      <c r="F176" s="215" t="s">
        <v>162</v>
      </c>
      <c r="G176" s="213"/>
      <c r="H176" s="216">
        <v>56.5947</v>
      </c>
      <c r="I176" s="217"/>
      <c r="J176" s="213"/>
      <c r="K176" s="213"/>
      <c r="L176" s="218"/>
      <c r="M176" s="219"/>
      <c r="N176" s="220"/>
      <c r="O176" s="220"/>
      <c r="P176" s="220"/>
      <c r="Q176" s="220"/>
      <c r="R176" s="220"/>
      <c r="S176" s="220"/>
      <c r="T176" s="221"/>
      <c r="AT176" s="222" t="s">
        <v>160</v>
      </c>
      <c r="AU176" s="222" t="s">
        <v>159</v>
      </c>
      <c r="AV176" s="14" t="s">
        <v>158</v>
      </c>
      <c r="AW176" s="14" t="s">
        <v>34</v>
      </c>
      <c r="AX176" s="14" t="s">
        <v>84</v>
      </c>
      <c r="AY176" s="222" t="s">
        <v>151</v>
      </c>
    </row>
    <row r="177" spans="1:65" s="2" customFormat="1" ht="16.5" customHeight="1">
      <c r="A177" s="35"/>
      <c r="B177" s="36"/>
      <c r="C177" s="187" t="s">
        <v>185</v>
      </c>
      <c r="D177" s="187" t="s">
        <v>153</v>
      </c>
      <c r="E177" s="188" t="s">
        <v>905</v>
      </c>
      <c r="F177" s="189" t="s">
        <v>906</v>
      </c>
      <c r="G177" s="190" t="s">
        <v>165</v>
      </c>
      <c r="H177" s="191">
        <v>37.667</v>
      </c>
      <c r="I177" s="192"/>
      <c r="J177" s="193">
        <f>ROUND(I177*H177,2)</f>
        <v>0</v>
      </c>
      <c r="K177" s="322" t="s">
        <v>157</v>
      </c>
      <c r="L177" s="40"/>
      <c r="M177" s="194" t="s">
        <v>1</v>
      </c>
      <c r="N177" s="195" t="s">
        <v>42</v>
      </c>
      <c r="O177" s="72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8" t="s">
        <v>158</v>
      </c>
      <c r="AT177" s="198" t="s">
        <v>153</v>
      </c>
      <c r="AU177" s="198" t="s">
        <v>159</v>
      </c>
      <c r="AY177" s="18" t="s">
        <v>151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8" t="s">
        <v>159</v>
      </c>
      <c r="BK177" s="199">
        <f>ROUND(I177*H177,2)</f>
        <v>0</v>
      </c>
      <c r="BL177" s="18" t="s">
        <v>158</v>
      </c>
      <c r="BM177" s="198" t="s">
        <v>358</v>
      </c>
    </row>
    <row r="178" spans="2:51" s="13" customFormat="1" ht="11.25">
      <c r="B178" s="200"/>
      <c r="C178" s="201"/>
      <c r="D178" s="202" t="s">
        <v>160</v>
      </c>
      <c r="E178" s="203" t="s">
        <v>1</v>
      </c>
      <c r="F178" s="204" t="s">
        <v>907</v>
      </c>
      <c r="G178" s="201"/>
      <c r="H178" s="205">
        <v>5.2569</v>
      </c>
      <c r="I178" s="206"/>
      <c r="J178" s="201"/>
      <c r="K178" s="201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160</v>
      </c>
      <c r="AU178" s="211" t="s">
        <v>159</v>
      </c>
      <c r="AV178" s="13" t="s">
        <v>159</v>
      </c>
      <c r="AW178" s="13" t="s">
        <v>34</v>
      </c>
      <c r="AX178" s="13" t="s">
        <v>76</v>
      </c>
      <c r="AY178" s="211" t="s">
        <v>151</v>
      </c>
    </row>
    <row r="179" spans="2:51" s="13" customFormat="1" ht="11.25">
      <c r="B179" s="200"/>
      <c r="C179" s="201"/>
      <c r="D179" s="202" t="s">
        <v>160</v>
      </c>
      <c r="E179" s="203" t="s">
        <v>1</v>
      </c>
      <c r="F179" s="204" t="s">
        <v>908</v>
      </c>
      <c r="G179" s="201"/>
      <c r="H179" s="205">
        <v>32.41005</v>
      </c>
      <c r="I179" s="206"/>
      <c r="J179" s="201"/>
      <c r="K179" s="201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160</v>
      </c>
      <c r="AU179" s="211" t="s">
        <v>159</v>
      </c>
      <c r="AV179" s="13" t="s">
        <v>159</v>
      </c>
      <c r="AW179" s="13" t="s">
        <v>34</v>
      </c>
      <c r="AX179" s="13" t="s">
        <v>76</v>
      </c>
      <c r="AY179" s="211" t="s">
        <v>151</v>
      </c>
    </row>
    <row r="180" spans="2:51" s="14" customFormat="1" ht="11.25">
      <c r="B180" s="212"/>
      <c r="C180" s="213"/>
      <c r="D180" s="202" t="s">
        <v>160</v>
      </c>
      <c r="E180" s="214" t="s">
        <v>1</v>
      </c>
      <c r="F180" s="215" t="s">
        <v>162</v>
      </c>
      <c r="G180" s="213"/>
      <c r="H180" s="216">
        <v>37.66695</v>
      </c>
      <c r="I180" s="217"/>
      <c r="J180" s="213"/>
      <c r="K180" s="213"/>
      <c r="L180" s="218"/>
      <c r="M180" s="219"/>
      <c r="N180" s="220"/>
      <c r="O180" s="220"/>
      <c r="P180" s="220"/>
      <c r="Q180" s="220"/>
      <c r="R180" s="220"/>
      <c r="S180" s="220"/>
      <c r="T180" s="221"/>
      <c r="AT180" s="222" t="s">
        <v>160</v>
      </c>
      <c r="AU180" s="222" t="s">
        <v>159</v>
      </c>
      <c r="AV180" s="14" t="s">
        <v>158</v>
      </c>
      <c r="AW180" s="14" t="s">
        <v>34</v>
      </c>
      <c r="AX180" s="14" t="s">
        <v>84</v>
      </c>
      <c r="AY180" s="222" t="s">
        <v>151</v>
      </c>
    </row>
    <row r="181" spans="1:65" s="2" customFormat="1" ht="16.5" customHeight="1">
      <c r="A181" s="35"/>
      <c r="B181" s="36"/>
      <c r="C181" s="187" t="s">
        <v>214</v>
      </c>
      <c r="D181" s="187" t="s">
        <v>153</v>
      </c>
      <c r="E181" s="188" t="s">
        <v>909</v>
      </c>
      <c r="F181" s="189" t="s">
        <v>910</v>
      </c>
      <c r="G181" s="190" t="s">
        <v>911</v>
      </c>
      <c r="H181" s="191">
        <v>12</v>
      </c>
      <c r="I181" s="192"/>
      <c r="J181" s="193">
        <f>ROUND(I181*H181,2)</f>
        <v>0</v>
      </c>
      <c r="K181" s="322" t="s">
        <v>157</v>
      </c>
      <c r="L181" s="40"/>
      <c r="M181" s="194" t="s">
        <v>1</v>
      </c>
      <c r="N181" s="195" t="s">
        <v>42</v>
      </c>
      <c r="O181" s="72"/>
      <c r="P181" s="196">
        <f>O181*H181</f>
        <v>0</v>
      </c>
      <c r="Q181" s="196">
        <v>0</v>
      </c>
      <c r="R181" s="196">
        <f>Q181*H181</f>
        <v>0</v>
      </c>
      <c r="S181" s="196">
        <v>0</v>
      </c>
      <c r="T181" s="19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8" t="s">
        <v>158</v>
      </c>
      <c r="AT181" s="198" t="s">
        <v>153</v>
      </c>
      <c r="AU181" s="198" t="s">
        <v>159</v>
      </c>
      <c r="AY181" s="18" t="s">
        <v>151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8" t="s">
        <v>159</v>
      </c>
      <c r="BK181" s="199">
        <f>ROUND(I181*H181,2)</f>
        <v>0</v>
      </c>
      <c r="BL181" s="18" t="s">
        <v>158</v>
      </c>
      <c r="BM181" s="198" t="s">
        <v>372</v>
      </c>
    </row>
    <row r="182" spans="2:63" s="12" customFormat="1" ht="22.9" customHeight="1">
      <c r="B182" s="171"/>
      <c r="C182" s="172"/>
      <c r="D182" s="173" t="s">
        <v>75</v>
      </c>
      <c r="E182" s="185" t="s">
        <v>407</v>
      </c>
      <c r="F182" s="185" t="s">
        <v>408</v>
      </c>
      <c r="G182" s="172"/>
      <c r="H182" s="172"/>
      <c r="I182" s="175"/>
      <c r="J182" s="186">
        <f>BK182</f>
        <v>0</v>
      </c>
      <c r="K182" s="172"/>
      <c r="L182" s="177"/>
      <c r="M182" s="178"/>
      <c r="N182" s="179"/>
      <c r="O182" s="179"/>
      <c r="P182" s="180">
        <f>SUM(P183:P188)</f>
        <v>0</v>
      </c>
      <c r="Q182" s="179"/>
      <c r="R182" s="180">
        <f>SUM(R183:R188)</f>
        <v>0</v>
      </c>
      <c r="S182" s="179"/>
      <c r="T182" s="181">
        <f>SUM(T183:T188)</f>
        <v>0</v>
      </c>
      <c r="AR182" s="182" t="s">
        <v>84</v>
      </c>
      <c r="AT182" s="183" t="s">
        <v>75</v>
      </c>
      <c r="AU182" s="183" t="s">
        <v>84</v>
      </c>
      <c r="AY182" s="182" t="s">
        <v>151</v>
      </c>
      <c r="BK182" s="184">
        <f>SUM(BK183:BK188)</f>
        <v>0</v>
      </c>
    </row>
    <row r="183" spans="1:65" s="2" customFormat="1" ht="16.5" customHeight="1">
      <c r="A183" s="35"/>
      <c r="B183" s="36"/>
      <c r="C183" s="187" t="s">
        <v>190</v>
      </c>
      <c r="D183" s="187" t="s">
        <v>153</v>
      </c>
      <c r="E183" s="188" t="s">
        <v>912</v>
      </c>
      <c r="F183" s="189" t="s">
        <v>913</v>
      </c>
      <c r="G183" s="190" t="s">
        <v>184</v>
      </c>
      <c r="H183" s="191">
        <v>47.303</v>
      </c>
      <c r="I183" s="192"/>
      <c r="J183" s="193">
        <f>ROUND(I183*H183,2)</f>
        <v>0</v>
      </c>
      <c r="K183" s="322" t="s">
        <v>157</v>
      </c>
      <c r="L183" s="40"/>
      <c r="M183" s="194" t="s">
        <v>1</v>
      </c>
      <c r="N183" s="195" t="s">
        <v>42</v>
      </c>
      <c r="O183" s="72"/>
      <c r="P183" s="196">
        <f>O183*H183</f>
        <v>0</v>
      </c>
      <c r="Q183" s="196">
        <v>0</v>
      </c>
      <c r="R183" s="196">
        <f>Q183*H183</f>
        <v>0</v>
      </c>
      <c r="S183" s="196">
        <v>0</v>
      </c>
      <c r="T183" s="19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8" t="s">
        <v>158</v>
      </c>
      <c r="AT183" s="198" t="s">
        <v>153</v>
      </c>
      <c r="AU183" s="198" t="s">
        <v>159</v>
      </c>
      <c r="AY183" s="18" t="s">
        <v>151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8" t="s">
        <v>159</v>
      </c>
      <c r="BK183" s="199">
        <f>ROUND(I183*H183,2)</f>
        <v>0</v>
      </c>
      <c r="BL183" s="18" t="s">
        <v>158</v>
      </c>
      <c r="BM183" s="198" t="s">
        <v>401</v>
      </c>
    </row>
    <row r="184" spans="1:65" s="2" customFormat="1" ht="16.5" customHeight="1">
      <c r="A184" s="35"/>
      <c r="B184" s="36"/>
      <c r="C184" s="187" t="s">
        <v>8</v>
      </c>
      <c r="D184" s="187" t="s">
        <v>153</v>
      </c>
      <c r="E184" s="188" t="s">
        <v>914</v>
      </c>
      <c r="F184" s="189" t="s">
        <v>915</v>
      </c>
      <c r="G184" s="190" t="s">
        <v>184</v>
      </c>
      <c r="H184" s="191">
        <v>898.757</v>
      </c>
      <c r="I184" s="192"/>
      <c r="J184" s="193">
        <f>ROUND(I184*H184,2)</f>
        <v>0</v>
      </c>
      <c r="K184" s="322" t="s">
        <v>157</v>
      </c>
      <c r="L184" s="40"/>
      <c r="M184" s="194" t="s">
        <v>1</v>
      </c>
      <c r="N184" s="195" t="s">
        <v>42</v>
      </c>
      <c r="O184" s="72"/>
      <c r="P184" s="196">
        <f>O184*H184</f>
        <v>0</v>
      </c>
      <c r="Q184" s="196">
        <v>0</v>
      </c>
      <c r="R184" s="196">
        <f>Q184*H184</f>
        <v>0</v>
      </c>
      <c r="S184" s="196">
        <v>0</v>
      </c>
      <c r="T184" s="19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8" t="s">
        <v>158</v>
      </c>
      <c r="AT184" s="198" t="s">
        <v>153</v>
      </c>
      <c r="AU184" s="198" t="s">
        <v>159</v>
      </c>
      <c r="AY184" s="18" t="s">
        <v>151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8" t="s">
        <v>159</v>
      </c>
      <c r="BK184" s="199">
        <f>ROUND(I184*H184,2)</f>
        <v>0</v>
      </c>
      <c r="BL184" s="18" t="s">
        <v>158</v>
      </c>
      <c r="BM184" s="198" t="s">
        <v>412</v>
      </c>
    </row>
    <row r="185" spans="2:51" s="13" customFormat="1" ht="11.25">
      <c r="B185" s="200"/>
      <c r="C185" s="201"/>
      <c r="D185" s="202" t="s">
        <v>160</v>
      </c>
      <c r="E185" s="203" t="s">
        <v>1</v>
      </c>
      <c r="F185" s="204" t="s">
        <v>916</v>
      </c>
      <c r="G185" s="201"/>
      <c r="H185" s="205">
        <v>898.757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160</v>
      </c>
      <c r="AU185" s="211" t="s">
        <v>159</v>
      </c>
      <c r="AV185" s="13" t="s">
        <v>159</v>
      </c>
      <c r="AW185" s="13" t="s">
        <v>34</v>
      </c>
      <c r="AX185" s="13" t="s">
        <v>76</v>
      </c>
      <c r="AY185" s="211" t="s">
        <v>151</v>
      </c>
    </row>
    <row r="186" spans="2:51" s="14" customFormat="1" ht="11.25">
      <c r="B186" s="212"/>
      <c r="C186" s="213"/>
      <c r="D186" s="202" t="s">
        <v>160</v>
      </c>
      <c r="E186" s="214" t="s">
        <v>1</v>
      </c>
      <c r="F186" s="215" t="s">
        <v>162</v>
      </c>
      <c r="G186" s="213"/>
      <c r="H186" s="216">
        <v>898.757</v>
      </c>
      <c r="I186" s="217"/>
      <c r="J186" s="213"/>
      <c r="K186" s="213"/>
      <c r="L186" s="218"/>
      <c r="M186" s="219"/>
      <c r="N186" s="220"/>
      <c r="O186" s="220"/>
      <c r="P186" s="220"/>
      <c r="Q186" s="220"/>
      <c r="R186" s="220"/>
      <c r="S186" s="220"/>
      <c r="T186" s="221"/>
      <c r="AT186" s="222" t="s">
        <v>160</v>
      </c>
      <c r="AU186" s="222" t="s">
        <v>159</v>
      </c>
      <c r="AV186" s="14" t="s">
        <v>158</v>
      </c>
      <c r="AW186" s="14" t="s">
        <v>34</v>
      </c>
      <c r="AX186" s="14" t="s">
        <v>84</v>
      </c>
      <c r="AY186" s="222" t="s">
        <v>151</v>
      </c>
    </row>
    <row r="187" spans="1:65" s="2" customFormat="1" ht="21.75" customHeight="1">
      <c r="A187" s="35"/>
      <c r="B187" s="36"/>
      <c r="C187" s="187" t="s">
        <v>194</v>
      </c>
      <c r="D187" s="187" t="s">
        <v>153</v>
      </c>
      <c r="E187" s="188" t="s">
        <v>917</v>
      </c>
      <c r="F187" s="189" t="s">
        <v>918</v>
      </c>
      <c r="G187" s="190" t="s">
        <v>184</v>
      </c>
      <c r="H187" s="191">
        <v>47.303</v>
      </c>
      <c r="I187" s="192"/>
      <c r="J187" s="193">
        <f>ROUND(I187*H187,2)</f>
        <v>0</v>
      </c>
      <c r="K187" s="322" t="s">
        <v>157</v>
      </c>
      <c r="L187" s="40"/>
      <c r="M187" s="194" t="s">
        <v>1</v>
      </c>
      <c r="N187" s="195" t="s">
        <v>42</v>
      </c>
      <c r="O187" s="72"/>
      <c r="P187" s="196">
        <f>O187*H187</f>
        <v>0</v>
      </c>
      <c r="Q187" s="196">
        <v>0</v>
      </c>
      <c r="R187" s="196">
        <f>Q187*H187</f>
        <v>0</v>
      </c>
      <c r="S187" s="196">
        <v>0</v>
      </c>
      <c r="T187" s="19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8" t="s">
        <v>158</v>
      </c>
      <c r="AT187" s="198" t="s">
        <v>153</v>
      </c>
      <c r="AU187" s="198" t="s">
        <v>159</v>
      </c>
      <c r="AY187" s="18" t="s">
        <v>151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8" t="s">
        <v>159</v>
      </c>
      <c r="BK187" s="199">
        <f>ROUND(I187*H187,2)</f>
        <v>0</v>
      </c>
      <c r="BL187" s="18" t="s">
        <v>158</v>
      </c>
      <c r="BM187" s="198" t="s">
        <v>415</v>
      </c>
    </row>
    <row r="188" spans="1:65" s="2" customFormat="1" ht="16.5" customHeight="1">
      <c r="A188" s="35"/>
      <c r="B188" s="36"/>
      <c r="C188" s="187" t="s">
        <v>236</v>
      </c>
      <c r="D188" s="187" t="s">
        <v>153</v>
      </c>
      <c r="E188" s="188" t="s">
        <v>919</v>
      </c>
      <c r="F188" s="189" t="s">
        <v>920</v>
      </c>
      <c r="G188" s="190" t="s">
        <v>184</v>
      </c>
      <c r="H188" s="191">
        <v>47.303</v>
      </c>
      <c r="I188" s="192"/>
      <c r="J188" s="193">
        <f>ROUND(I188*H188,2)</f>
        <v>0</v>
      </c>
      <c r="K188" s="322" t="s">
        <v>157</v>
      </c>
      <c r="L188" s="40"/>
      <c r="M188" s="194" t="s">
        <v>1</v>
      </c>
      <c r="N188" s="195" t="s">
        <v>42</v>
      </c>
      <c r="O188" s="72"/>
      <c r="P188" s="196">
        <f>O188*H188</f>
        <v>0</v>
      </c>
      <c r="Q188" s="196">
        <v>0</v>
      </c>
      <c r="R188" s="196">
        <f>Q188*H188</f>
        <v>0</v>
      </c>
      <c r="S188" s="196">
        <v>0</v>
      </c>
      <c r="T188" s="19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8" t="s">
        <v>158</v>
      </c>
      <c r="AT188" s="198" t="s">
        <v>153</v>
      </c>
      <c r="AU188" s="198" t="s">
        <v>159</v>
      </c>
      <c r="AY188" s="18" t="s">
        <v>151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8" t="s">
        <v>159</v>
      </c>
      <c r="BK188" s="199">
        <f>ROUND(I188*H188,2)</f>
        <v>0</v>
      </c>
      <c r="BL188" s="18" t="s">
        <v>158</v>
      </c>
      <c r="BM188" s="198" t="s">
        <v>419</v>
      </c>
    </row>
    <row r="189" spans="2:63" s="12" customFormat="1" ht="22.9" customHeight="1">
      <c r="B189" s="171"/>
      <c r="C189" s="172"/>
      <c r="D189" s="173" t="s">
        <v>75</v>
      </c>
      <c r="E189" s="185" t="s">
        <v>435</v>
      </c>
      <c r="F189" s="185" t="s">
        <v>436</v>
      </c>
      <c r="G189" s="172"/>
      <c r="H189" s="172"/>
      <c r="I189" s="175"/>
      <c r="J189" s="186">
        <f>BK189</f>
        <v>0</v>
      </c>
      <c r="K189" s="172"/>
      <c r="L189" s="177"/>
      <c r="M189" s="178"/>
      <c r="N189" s="179"/>
      <c r="O189" s="179"/>
      <c r="P189" s="180">
        <f>P190</f>
        <v>0</v>
      </c>
      <c r="Q189" s="179"/>
      <c r="R189" s="180">
        <f>R190</f>
        <v>0</v>
      </c>
      <c r="S189" s="179"/>
      <c r="T189" s="181">
        <f>T190</f>
        <v>0</v>
      </c>
      <c r="AR189" s="182" t="s">
        <v>84</v>
      </c>
      <c r="AT189" s="183" t="s">
        <v>75</v>
      </c>
      <c r="AU189" s="183" t="s">
        <v>84</v>
      </c>
      <c r="AY189" s="182" t="s">
        <v>151</v>
      </c>
      <c r="BK189" s="184">
        <f>BK190</f>
        <v>0</v>
      </c>
    </row>
    <row r="190" spans="1:65" s="2" customFormat="1" ht="16.5" customHeight="1">
      <c r="A190" s="35"/>
      <c r="B190" s="36"/>
      <c r="C190" s="187" t="s">
        <v>199</v>
      </c>
      <c r="D190" s="187" t="s">
        <v>153</v>
      </c>
      <c r="E190" s="188" t="s">
        <v>921</v>
      </c>
      <c r="F190" s="189" t="s">
        <v>922</v>
      </c>
      <c r="G190" s="190" t="s">
        <v>184</v>
      </c>
      <c r="H190" s="191">
        <v>63.672</v>
      </c>
      <c r="I190" s="192"/>
      <c r="J190" s="193">
        <f>ROUND(I190*H190,2)</f>
        <v>0</v>
      </c>
      <c r="K190" s="322" t="s">
        <v>157</v>
      </c>
      <c r="L190" s="40"/>
      <c r="M190" s="194" t="s">
        <v>1</v>
      </c>
      <c r="N190" s="195" t="s">
        <v>42</v>
      </c>
      <c r="O190" s="72"/>
      <c r="P190" s="196">
        <f>O190*H190</f>
        <v>0</v>
      </c>
      <c r="Q190" s="196">
        <v>0</v>
      </c>
      <c r="R190" s="196">
        <f>Q190*H190</f>
        <v>0</v>
      </c>
      <c r="S190" s="196">
        <v>0</v>
      </c>
      <c r="T190" s="19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8" t="s">
        <v>158</v>
      </c>
      <c r="AT190" s="198" t="s">
        <v>153</v>
      </c>
      <c r="AU190" s="198" t="s">
        <v>159</v>
      </c>
      <c r="AY190" s="18" t="s">
        <v>151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8" t="s">
        <v>159</v>
      </c>
      <c r="BK190" s="199">
        <f>ROUND(I190*H190,2)</f>
        <v>0</v>
      </c>
      <c r="BL190" s="18" t="s">
        <v>158</v>
      </c>
      <c r="BM190" s="198" t="s">
        <v>423</v>
      </c>
    </row>
    <row r="191" spans="2:63" s="12" customFormat="1" ht="25.9" customHeight="1">
      <c r="B191" s="171"/>
      <c r="C191" s="172"/>
      <c r="D191" s="173" t="s">
        <v>75</v>
      </c>
      <c r="E191" s="174" t="s">
        <v>442</v>
      </c>
      <c r="F191" s="174" t="s">
        <v>443</v>
      </c>
      <c r="G191" s="172"/>
      <c r="H191" s="172"/>
      <c r="I191" s="175"/>
      <c r="J191" s="176">
        <f>BK191</f>
        <v>0</v>
      </c>
      <c r="K191" s="172"/>
      <c r="L191" s="177"/>
      <c r="M191" s="178"/>
      <c r="N191" s="179"/>
      <c r="O191" s="179"/>
      <c r="P191" s="180">
        <f>P192+P227+P235+P245+P253</f>
        <v>0</v>
      </c>
      <c r="Q191" s="179"/>
      <c r="R191" s="180">
        <f>R192+R227+R235+R245+R253</f>
        <v>1.132310606575</v>
      </c>
      <c r="S191" s="179"/>
      <c r="T191" s="181">
        <f>T192+T227+T235+T245+T253</f>
        <v>0</v>
      </c>
      <c r="AR191" s="182" t="s">
        <v>159</v>
      </c>
      <c r="AT191" s="183" t="s">
        <v>75</v>
      </c>
      <c r="AU191" s="183" t="s">
        <v>76</v>
      </c>
      <c r="AY191" s="182" t="s">
        <v>151</v>
      </c>
      <c r="BK191" s="184">
        <f>BK192+BK227+BK235+BK245+BK253</f>
        <v>0</v>
      </c>
    </row>
    <row r="192" spans="2:63" s="12" customFormat="1" ht="22.9" customHeight="1">
      <c r="B192" s="171"/>
      <c r="C192" s="172"/>
      <c r="D192" s="173" t="s">
        <v>75</v>
      </c>
      <c r="E192" s="185" t="s">
        <v>620</v>
      </c>
      <c r="F192" s="185" t="s">
        <v>621</v>
      </c>
      <c r="G192" s="172"/>
      <c r="H192" s="172"/>
      <c r="I192" s="175"/>
      <c r="J192" s="186">
        <f>BK192</f>
        <v>0</v>
      </c>
      <c r="K192" s="172"/>
      <c r="L192" s="177"/>
      <c r="M192" s="178"/>
      <c r="N192" s="179"/>
      <c r="O192" s="179"/>
      <c r="P192" s="180">
        <f>SUM(P193:P226)</f>
        <v>0</v>
      </c>
      <c r="Q192" s="179"/>
      <c r="R192" s="180">
        <f>SUM(R193:R226)</f>
        <v>0.036328452375</v>
      </c>
      <c r="S192" s="179"/>
      <c r="T192" s="181">
        <f>SUM(T193:T226)</f>
        <v>0</v>
      </c>
      <c r="AR192" s="182" t="s">
        <v>159</v>
      </c>
      <c r="AT192" s="183" t="s">
        <v>75</v>
      </c>
      <c r="AU192" s="183" t="s">
        <v>84</v>
      </c>
      <c r="AY192" s="182" t="s">
        <v>151</v>
      </c>
      <c r="BK192" s="184">
        <f>SUM(BK193:BK226)</f>
        <v>0</v>
      </c>
    </row>
    <row r="193" spans="1:65" s="2" customFormat="1" ht="16.5" customHeight="1">
      <c r="A193" s="35"/>
      <c r="B193" s="36"/>
      <c r="C193" s="187" t="s">
        <v>254</v>
      </c>
      <c r="D193" s="187" t="s">
        <v>153</v>
      </c>
      <c r="E193" s="188" t="s">
        <v>923</v>
      </c>
      <c r="F193" s="189" t="s">
        <v>924</v>
      </c>
      <c r="G193" s="190" t="s">
        <v>174</v>
      </c>
      <c r="H193" s="191">
        <v>90</v>
      </c>
      <c r="I193" s="192"/>
      <c r="J193" s="193">
        <f>ROUND(I193*H193,2)</f>
        <v>0</v>
      </c>
      <c r="K193" s="322" t="s">
        <v>157</v>
      </c>
      <c r="L193" s="40"/>
      <c r="M193" s="194" t="s">
        <v>1</v>
      </c>
      <c r="N193" s="195" t="s">
        <v>42</v>
      </c>
      <c r="O193" s="72"/>
      <c r="P193" s="196">
        <f>O193*H193</f>
        <v>0</v>
      </c>
      <c r="Q193" s="196">
        <v>0</v>
      </c>
      <c r="R193" s="196">
        <f>Q193*H193</f>
        <v>0</v>
      </c>
      <c r="S193" s="196">
        <v>0</v>
      </c>
      <c r="T193" s="19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8" t="s">
        <v>194</v>
      </c>
      <c r="AT193" s="198" t="s">
        <v>153</v>
      </c>
      <c r="AU193" s="198" t="s">
        <v>159</v>
      </c>
      <c r="AY193" s="18" t="s">
        <v>151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8" t="s">
        <v>159</v>
      </c>
      <c r="BK193" s="199">
        <f>ROUND(I193*H193,2)</f>
        <v>0</v>
      </c>
      <c r="BL193" s="18" t="s">
        <v>194</v>
      </c>
      <c r="BM193" s="198" t="s">
        <v>625</v>
      </c>
    </row>
    <row r="194" spans="2:51" s="13" customFormat="1" ht="11.25">
      <c r="B194" s="200"/>
      <c r="C194" s="201"/>
      <c r="D194" s="202" t="s">
        <v>160</v>
      </c>
      <c r="E194" s="203" t="s">
        <v>1</v>
      </c>
      <c r="F194" s="204" t="s">
        <v>925</v>
      </c>
      <c r="G194" s="201"/>
      <c r="H194" s="205">
        <v>90</v>
      </c>
      <c r="I194" s="206"/>
      <c r="J194" s="201"/>
      <c r="K194" s="201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160</v>
      </c>
      <c r="AU194" s="211" t="s">
        <v>159</v>
      </c>
      <c r="AV194" s="13" t="s">
        <v>159</v>
      </c>
      <c r="AW194" s="13" t="s">
        <v>34</v>
      </c>
      <c r="AX194" s="13" t="s">
        <v>76</v>
      </c>
      <c r="AY194" s="211" t="s">
        <v>151</v>
      </c>
    </row>
    <row r="195" spans="2:51" s="14" customFormat="1" ht="11.25">
      <c r="B195" s="212"/>
      <c r="C195" s="213"/>
      <c r="D195" s="202" t="s">
        <v>160</v>
      </c>
      <c r="E195" s="214" t="s">
        <v>1</v>
      </c>
      <c r="F195" s="215" t="s">
        <v>162</v>
      </c>
      <c r="G195" s="213"/>
      <c r="H195" s="216">
        <v>90</v>
      </c>
      <c r="I195" s="217"/>
      <c r="J195" s="213"/>
      <c r="K195" s="213"/>
      <c r="L195" s="218"/>
      <c r="M195" s="219"/>
      <c r="N195" s="220"/>
      <c r="O195" s="220"/>
      <c r="P195" s="220"/>
      <c r="Q195" s="220"/>
      <c r="R195" s="220"/>
      <c r="S195" s="220"/>
      <c r="T195" s="221"/>
      <c r="AT195" s="222" t="s">
        <v>160</v>
      </c>
      <c r="AU195" s="222" t="s">
        <v>159</v>
      </c>
      <c r="AV195" s="14" t="s">
        <v>158</v>
      </c>
      <c r="AW195" s="14" t="s">
        <v>34</v>
      </c>
      <c r="AX195" s="14" t="s">
        <v>84</v>
      </c>
      <c r="AY195" s="222" t="s">
        <v>151</v>
      </c>
    </row>
    <row r="196" spans="1:65" s="2" customFormat="1" ht="16.5" customHeight="1">
      <c r="A196" s="35"/>
      <c r="B196" s="36"/>
      <c r="C196" s="187" t="s">
        <v>205</v>
      </c>
      <c r="D196" s="187" t="s">
        <v>153</v>
      </c>
      <c r="E196" s="188" t="s">
        <v>926</v>
      </c>
      <c r="F196" s="189" t="s">
        <v>927</v>
      </c>
      <c r="G196" s="190" t="s">
        <v>165</v>
      </c>
      <c r="H196" s="191">
        <v>129.254</v>
      </c>
      <c r="I196" s="192"/>
      <c r="J196" s="193">
        <f>ROUND(I196*H196,2)</f>
        <v>0</v>
      </c>
      <c r="K196" s="322" t="s">
        <v>157</v>
      </c>
      <c r="L196" s="40"/>
      <c r="M196" s="194" t="s">
        <v>1</v>
      </c>
      <c r="N196" s="195" t="s">
        <v>42</v>
      </c>
      <c r="O196" s="72"/>
      <c r="P196" s="196">
        <f>O196*H196</f>
        <v>0</v>
      </c>
      <c r="Q196" s="196">
        <v>0.0002810625</v>
      </c>
      <c r="R196" s="196">
        <f>Q196*H196</f>
        <v>0.036328452375</v>
      </c>
      <c r="S196" s="196">
        <v>0</v>
      </c>
      <c r="T196" s="19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8" t="s">
        <v>194</v>
      </c>
      <c r="AT196" s="198" t="s">
        <v>153</v>
      </c>
      <c r="AU196" s="198" t="s">
        <v>159</v>
      </c>
      <c r="AY196" s="18" t="s">
        <v>151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8" t="s">
        <v>159</v>
      </c>
      <c r="BK196" s="199">
        <f>ROUND(I196*H196,2)</f>
        <v>0</v>
      </c>
      <c r="BL196" s="18" t="s">
        <v>194</v>
      </c>
      <c r="BM196" s="198" t="s">
        <v>630</v>
      </c>
    </row>
    <row r="197" spans="2:51" s="13" customFormat="1" ht="11.25">
      <c r="B197" s="200"/>
      <c r="C197" s="201"/>
      <c r="D197" s="202" t="s">
        <v>160</v>
      </c>
      <c r="E197" s="203" t="s">
        <v>1</v>
      </c>
      <c r="F197" s="204" t="s">
        <v>903</v>
      </c>
      <c r="G197" s="201"/>
      <c r="H197" s="205">
        <v>34.8867</v>
      </c>
      <c r="I197" s="206"/>
      <c r="J197" s="201"/>
      <c r="K197" s="201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160</v>
      </c>
      <c r="AU197" s="211" t="s">
        <v>159</v>
      </c>
      <c r="AV197" s="13" t="s">
        <v>159</v>
      </c>
      <c r="AW197" s="13" t="s">
        <v>34</v>
      </c>
      <c r="AX197" s="13" t="s">
        <v>76</v>
      </c>
      <c r="AY197" s="211" t="s">
        <v>151</v>
      </c>
    </row>
    <row r="198" spans="2:51" s="13" customFormat="1" ht="11.25">
      <c r="B198" s="200"/>
      <c r="C198" s="201"/>
      <c r="D198" s="202" t="s">
        <v>160</v>
      </c>
      <c r="E198" s="203" t="s">
        <v>1</v>
      </c>
      <c r="F198" s="204" t="s">
        <v>907</v>
      </c>
      <c r="G198" s="201"/>
      <c r="H198" s="205">
        <v>5.2569</v>
      </c>
      <c r="I198" s="206"/>
      <c r="J198" s="201"/>
      <c r="K198" s="201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160</v>
      </c>
      <c r="AU198" s="211" t="s">
        <v>159</v>
      </c>
      <c r="AV198" s="13" t="s">
        <v>159</v>
      </c>
      <c r="AW198" s="13" t="s">
        <v>34</v>
      </c>
      <c r="AX198" s="13" t="s">
        <v>76</v>
      </c>
      <c r="AY198" s="211" t="s">
        <v>151</v>
      </c>
    </row>
    <row r="199" spans="2:51" s="13" customFormat="1" ht="11.25">
      <c r="B199" s="200"/>
      <c r="C199" s="201"/>
      <c r="D199" s="202" t="s">
        <v>160</v>
      </c>
      <c r="E199" s="203" t="s">
        <v>1</v>
      </c>
      <c r="F199" s="204" t="s">
        <v>908</v>
      </c>
      <c r="G199" s="201"/>
      <c r="H199" s="205">
        <v>32.41005</v>
      </c>
      <c r="I199" s="206"/>
      <c r="J199" s="201"/>
      <c r="K199" s="201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160</v>
      </c>
      <c r="AU199" s="211" t="s">
        <v>159</v>
      </c>
      <c r="AV199" s="13" t="s">
        <v>159</v>
      </c>
      <c r="AW199" s="13" t="s">
        <v>34</v>
      </c>
      <c r="AX199" s="13" t="s">
        <v>76</v>
      </c>
      <c r="AY199" s="211" t="s">
        <v>151</v>
      </c>
    </row>
    <row r="200" spans="2:51" s="13" customFormat="1" ht="11.25">
      <c r="B200" s="200"/>
      <c r="C200" s="201"/>
      <c r="D200" s="202" t="s">
        <v>160</v>
      </c>
      <c r="E200" s="203" t="s">
        <v>1</v>
      </c>
      <c r="F200" s="204" t="s">
        <v>928</v>
      </c>
      <c r="G200" s="201"/>
      <c r="H200" s="205">
        <v>10.034775</v>
      </c>
      <c r="I200" s="206"/>
      <c r="J200" s="201"/>
      <c r="K200" s="201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160</v>
      </c>
      <c r="AU200" s="211" t="s">
        <v>159</v>
      </c>
      <c r="AV200" s="13" t="s">
        <v>159</v>
      </c>
      <c r="AW200" s="13" t="s">
        <v>34</v>
      </c>
      <c r="AX200" s="13" t="s">
        <v>76</v>
      </c>
      <c r="AY200" s="211" t="s">
        <v>151</v>
      </c>
    </row>
    <row r="201" spans="2:51" s="13" customFormat="1" ht="11.25">
      <c r="B201" s="200"/>
      <c r="C201" s="201"/>
      <c r="D201" s="202" t="s">
        <v>160</v>
      </c>
      <c r="E201" s="203" t="s">
        <v>1</v>
      </c>
      <c r="F201" s="204" t="s">
        <v>890</v>
      </c>
      <c r="G201" s="201"/>
      <c r="H201" s="205">
        <v>0.8925</v>
      </c>
      <c r="I201" s="206"/>
      <c r="J201" s="201"/>
      <c r="K201" s="201"/>
      <c r="L201" s="207"/>
      <c r="M201" s="208"/>
      <c r="N201" s="209"/>
      <c r="O201" s="209"/>
      <c r="P201" s="209"/>
      <c r="Q201" s="209"/>
      <c r="R201" s="209"/>
      <c r="S201" s="209"/>
      <c r="T201" s="210"/>
      <c r="AT201" s="211" t="s">
        <v>160</v>
      </c>
      <c r="AU201" s="211" t="s">
        <v>159</v>
      </c>
      <c r="AV201" s="13" t="s">
        <v>159</v>
      </c>
      <c r="AW201" s="13" t="s">
        <v>34</v>
      </c>
      <c r="AX201" s="13" t="s">
        <v>76</v>
      </c>
      <c r="AY201" s="211" t="s">
        <v>151</v>
      </c>
    </row>
    <row r="202" spans="2:51" s="13" customFormat="1" ht="11.25">
      <c r="B202" s="200"/>
      <c r="C202" s="201"/>
      <c r="D202" s="202" t="s">
        <v>160</v>
      </c>
      <c r="E202" s="203" t="s">
        <v>1</v>
      </c>
      <c r="F202" s="204" t="s">
        <v>900</v>
      </c>
      <c r="G202" s="201"/>
      <c r="H202" s="205">
        <v>5.9094</v>
      </c>
      <c r="I202" s="206"/>
      <c r="J202" s="201"/>
      <c r="K202" s="201"/>
      <c r="L202" s="207"/>
      <c r="M202" s="208"/>
      <c r="N202" s="209"/>
      <c r="O202" s="209"/>
      <c r="P202" s="209"/>
      <c r="Q202" s="209"/>
      <c r="R202" s="209"/>
      <c r="S202" s="209"/>
      <c r="T202" s="210"/>
      <c r="AT202" s="211" t="s">
        <v>160</v>
      </c>
      <c r="AU202" s="211" t="s">
        <v>159</v>
      </c>
      <c r="AV202" s="13" t="s">
        <v>159</v>
      </c>
      <c r="AW202" s="13" t="s">
        <v>34</v>
      </c>
      <c r="AX202" s="13" t="s">
        <v>76</v>
      </c>
      <c r="AY202" s="211" t="s">
        <v>151</v>
      </c>
    </row>
    <row r="203" spans="2:51" s="13" customFormat="1" ht="11.25">
      <c r="B203" s="200"/>
      <c r="C203" s="201"/>
      <c r="D203" s="202" t="s">
        <v>160</v>
      </c>
      <c r="E203" s="203" t="s">
        <v>1</v>
      </c>
      <c r="F203" s="204" t="s">
        <v>904</v>
      </c>
      <c r="G203" s="201"/>
      <c r="H203" s="205">
        <v>21.708</v>
      </c>
      <c r="I203" s="206"/>
      <c r="J203" s="201"/>
      <c r="K203" s="201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160</v>
      </c>
      <c r="AU203" s="211" t="s">
        <v>159</v>
      </c>
      <c r="AV203" s="13" t="s">
        <v>159</v>
      </c>
      <c r="AW203" s="13" t="s">
        <v>34</v>
      </c>
      <c r="AX203" s="13" t="s">
        <v>76</v>
      </c>
      <c r="AY203" s="211" t="s">
        <v>151</v>
      </c>
    </row>
    <row r="204" spans="2:51" s="13" customFormat="1" ht="11.25">
      <c r="B204" s="200"/>
      <c r="C204" s="201"/>
      <c r="D204" s="202" t="s">
        <v>160</v>
      </c>
      <c r="E204" s="203" t="s">
        <v>1</v>
      </c>
      <c r="F204" s="204" t="s">
        <v>891</v>
      </c>
      <c r="G204" s="201"/>
      <c r="H204" s="205">
        <v>0.611</v>
      </c>
      <c r="I204" s="206"/>
      <c r="J204" s="201"/>
      <c r="K204" s="201"/>
      <c r="L204" s="207"/>
      <c r="M204" s="208"/>
      <c r="N204" s="209"/>
      <c r="O204" s="209"/>
      <c r="P204" s="209"/>
      <c r="Q204" s="209"/>
      <c r="R204" s="209"/>
      <c r="S204" s="209"/>
      <c r="T204" s="210"/>
      <c r="AT204" s="211" t="s">
        <v>160</v>
      </c>
      <c r="AU204" s="211" t="s">
        <v>159</v>
      </c>
      <c r="AV204" s="13" t="s">
        <v>159</v>
      </c>
      <c r="AW204" s="13" t="s">
        <v>34</v>
      </c>
      <c r="AX204" s="13" t="s">
        <v>76</v>
      </c>
      <c r="AY204" s="211" t="s">
        <v>151</v>
      </c>
    </row>
    <row r="205" spans="2:51" s="13" customFormat="1" ht="11.25">
      <c r="B205" s="200"/>
      <c r="C205" s="201"/>
      <c r="D205" s="202" t="s">
        <v>160</v>
      </c>
      <c r="E205" s="203" t="s">
        <v>1</v>
      </c>
      <c r="F205" s="204" t="s">
        <v>892</v>
      </c>
      <c r="G205" s="201"/>
      <c r="H205" s="205">
        <v>3.591</v>
      </c>
      <c r="I205" s="206"/>
      <c r="J205" s="201"/>
      <c r="K205" s="201"/>
      <c r="L205" s="207"/>
      <c r="M205" s="208"/>
      <c r="N205" s="209"/>
      <c r="O205" s="209"/>
      <c r="P205" s="209"/>
      <c r="Q205" s="209"/>
      <c r="R205" s="209"/>
      <c r="S205" s="209"/>
      <c r="T205" s="210"/>
      <c r="AT205" s="211" t="s">
        <v>160</v>
      </c>
      <c r="AU205" s="211" t="s">
        <v>159</v>
      </c>
      <c r="AV205" s="13" t="s">
        <v>159</v>
      </c>
      <c r="AW205" s="13" t="s">
        <v>34</v>
      </c>
      <c r="AX205" s="13" t="s">
        <v>76</v>
      </c>
      <c r="AY205" s="211" t="s">
        <v>151</v>
      </c>
    </row>
    <row r="206" spans="2:51" s="13" customFormat="1" ht="11.25">
      <c r="B206" s="200"/>
      <c r="C206" s="201"/>
      <c r="D206" s="202" t="s">
        <v>160</v>
      </c>
      <c r="E206" s="203" t="s">
        <v>1</v>
      </c>
      <c r="F206" s="204" t="s">
        <v>893</v>
      </c>
      <c r="G206" s="201"/>
      <c r="H206" s="205">
        <v>5.0713</v>
      </c>
      <c r="I206" s="206"/>
      <c r="J206" s="201"/>
      <c r="K206" s="201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160</v>
      </c>
      <c r="AU206" s="211" t="s">
        <v>159</v>
      </c>
      <c r="AV206" s="13" t="s">
        <v>159</v>
      </c>
      <c r="AW206" s="13" t="s">
        <v>34</v>
      </c>
      <c r="AX206" s="13" t="s">
        <v>76</v>
      </c>
      <c r="AY206" s="211" t="s">
        <v>151</v>
      </c>
    </row>
    <row r="207" spans="2:51" s="13" customFormat="1" ht="11.25">
      <c r="B207" s="200"/>
      <c r="C207" s="201"/>
      <c r="D207" s="202" t="s">
        <v>160</v>
      </c>
      <c r="E207" s="203" t="s">
        <v>1</v>
      </c>
      <c r="F207" s="204" t="s">
        <v>894</v>
      </c>
      <c r="G207" s="201"/>
      <c r="H207" s="205">
        <v>6.6885</v>
      </c>
      <c r="I207" s="206"/>
      <c r="J207" s="201"/>
      <c r="K207" s="201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160</v>
      </c>
      <c r="AU207" s="211" t="s">
        <v>159</v>
      </c>
      <c r="AV207" s="13" t="s">
        <v>159</v>
      </c>
      <c r="AW207" s="13" t="s">
        <v>34</v>
      </c>
      <c r="AX207" s="13" t="s">
        <v>76</v>
      </c>
      <c r="AY207" s="211" t="s">
        <v>151</v>
      </c>
    </row>
    <row r="208" spans="2:51" s="13" customFormat="1" ht="11.25">
      <c r="B208" s="200"/>
      <c r="C208" s="201"/>
      <c r="D208" s="202" t="s">
        <v>160</v>
      </c>
      <c r="E208" s="203" t="s">
        <v>1</v>
      </c>
      <c r="F208" s="204" t="s">
        <v>895</v>
      </c>
      <c r="G208" s="201"/>
      <c r="H208" s="205">
        <v>1.554</v>
      </c>
      <c r="I208" s="206"/>
      <c r="J208" s="201"/>
      <c r="K208" s="201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160</v>
      </c>
      <c r="AU208" s="211" t="s">
        <v>159</v>
      </c>
      <c r="AV208" s="13" t="s">
        <v>159</v>
      </c>
      <c r="AW208" s="13" t="s">
        <v>34</v>
      </c>
      <c r="AX208" s="13" t="s">
        <v>76</v>
      </c>
      <c r="AY208" s="211" t="s">
        <v>151</v>
      </c>
    </row>
    <row r="209" spans="2:51" s="13" customFormat="1" ht="11.25">
      <c r="B209" s="200"/>
      <c r="C209" s="201"/>
      <c r="D209" s="202" t="s">
        <v>160</v>
      </c>
      <c r="E209" s="203" t="s">
        <v>1</v>
      </c>
      <c r="F209" s="204" t="s">
        <v>896</v>
      </c>
      <c r="G209" s="201"/>
      <c r="H209" s="205">
        <v>0.6402</v>
      </c>
      <c r="I209" s="206"/>
      <c r="J209" s="201"/>
      <c r="K209" s="201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160</v>
      </c>
      <c r="AU209" s="211" t="s">
        <v>159</v>
      </c>
      <c r="AV209" s="13" t="s">
        <v>159</v>
      </c>
      <c r="AW209" s="13" t="s">
        <v>34</v>
      </c>
      <c r="AX209" s="13" t="s">
        <v>76</v>
      </c>
      <c r="AY209" s="211" t="s">
        <v>151</v>
      </c>
    </row>
    <row r="210" spans="2:51" s="14" customFormat="1" ht="11.25">
      <c r="B210" s="212"/>
      <c r="C210" s="213"/>
      <c r="D210" s="202" t="s">
        <v>160</v>
      </c>
      <c r="E210" s="214" t="s">
        <v>1</v>
      </c>
      <c r="F210" s="215" t="s">
        <v>162</v>
      </c>
      <c r="G210" s="213"/>
      <c r="H210" s="216">
        <v>129.254325</v>
      </c>
      <c r="I210" s="217"/>
      <c r="J210" s="213"/>
      <c r="K210" s="213"/>
      <c r="L210" s="218"/>
      <c r="M210" s="219"/>
      <c r="N210" s="220"/>
      <c r="O210" s="220"/>
      <c r="P210" s="220"/>
      <c r="Q210" s="220"/>
      <c r="R210" s="220"/>
      <c r="S210" s="220"/>
      <c r="T210" s="221"/>
      <c r="AT210" s="222" t="s">
        <v>160</v>
      </c>
      <c r="AU210" s="222" t="s">
        <v>159</v>
      </c>
      <c r="AV210" s="14" t="s">
        <v>158</v>
      </c>
      <c r="AW210" s="14" t="s">
        <v>34</v>
      </c>
      <c r="AX210" s="14" t="s">
        <v>84</v>
      </c>
      <c r="AY210" s="222" t="s">
        <v>151</v>
      </c>
    </row>
    <row r="211" spans="1:65" s="2" customFormat="1" ht="16.5" customHeight="1">
      <c r="A211" s="35"/>
      <c r="B211" s="36"/>
      <c r="C211" s="248" t="s">
        <v>7</v>
      </c>
      <c r="D211" s="248" t="s">
        <v>450</v>
      </c>
      <c r="E211" s="249" t="s">
        <v>929</v>
      </c>
      <c r="F211" s="250" t="s">
        <v>930</v>
      </c>
      <c r="G211" s="251" t="s">
        <v>931</v>
      </c>
      <c r="H211" s="252">
        <v>9</v>
      </c>
      <c r="I211" s="253"/>
      <c r="J211" s="254">
        <f aca="true" t="shared" si="0" ref="J211:J226">ROUND(I211*H211,2)</f>
        <v>0</v>
      </c>
      <c r="K211" s="250" t="s">
        <v>1</v>
      </c>
      <c r="L211" s="255"/>
      <c r="M211" s="256" t="s">
        <v>1</v>
      </c>
      <c r="N211" s="257" t="s">
        <v>42</v>
      </c>
      <c r="O211" s="72"/>
      <c r="P211" s="196">
        <f aca="true" t="shared" si="1" ref="P211:P226">O211*H211</f>
        <v>0</v>
      </c>
      <c r="Q211" s="196">
        <v>0</v>
      </c>
      <c r="R211" s="196">
        <f aca="true" t="shared" si="2" ref="R211:R226">Q211*H211</f>
        <v>0</v>
      </c>
      <c r="S211" s="196">
        <v>0</v>
      </c>
      <c r="T211" s="197">
        <f aca="true" t="shared" si="3" ref="T211:T226"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8" t="s">
        <v>235</v>
      </c>
      <c r="AT211" s="198" t="s">
        <v>450</v>
      </c>
      <c r="AU211" s="198" t="s">
        <v>159</v>
      </c>
      <c r="AY211" s="18" t="s">
        <v>151</v>
      </c>
      <c r="BE211" s="199">
        <f aca="true" t="shared" si="4" ref="BE211:BE226">IF(N211="základní",J211,0)</f>
        <v>0</v>
      </c>
      <c r="BF211" s="199">
        <f aca="true" t="shared" si="5" ref="BF211:BF226">IF(N211="snížená",J211,0)</f>
        <v>0</v>
      </c>
      <c r="BG211" s="199">
        <f aca="true" t="shared" si="6" ref="BG211:BG226">IF(N211="zákl. přenesená",J211,0)</f>
        <v>0</v>
      </c>
      <c r="BH211" s="199">
        <f aca="true" t="shared" si="7" ref="BH211:BH226">IF(N211="sníž. přenesená",J211,0)</f>
        <v>0</v>
      </c>
      <c r="BI211" s="199">
        <f aca="true" t="shared" si="8" ref="BI211:BI226">IF(N211="nulová",J211,0)</f>
        <v>0</v>
      </c>
      <c r="BJ211" s="18" t="s">
        <v>159</v>
      </c>
      <c r="BK211" s="199">
        <f aca="true" t="shared" si="9" ref="BK211:BK226">ROUND(I211*H211,2)</f>
        <v>0</v>
      </c>
      <c r="BL211" s="18" t="s">
        <v>194</v>
      </c>
      <c r="BM211" s="198" t="s">
        <v>634</v>
      </c>
    </row>
    <row r="212" spans="1:65" s="2" customFormat="1" ht="16.5" customHeight="1">
      <c r="A212" s="35"/>
      <c r="B212" s="36"/>
      <c r="C212" s="248" t="s">
        <v>210</v>
      </c>
      <c r="D212" s="248" t="s">
        <v>450</v>
      </c>
      <c r="E212" s="249" t="s">
        <v>932</v>
      </c>
      <c r="F212" s="250" t="s">
        <v>933</v>
      </c>
      <c r="G212" s="251" t="s">
        <v>931</v>
      </c>
      <c r="H212" s="252">
        <v>1</v>
      </c>
      <c r="I212" s="253"/>
      <c r="J212" s="254">
        <f t="shared" si="0"/>
        <v>0</v>
      </c>
      <c r="K212" s="250" t="s">
        <v>1</v>
      </c>
      <c r="L212" s="255"/>
      <c r="M212" s="256" t="s">
        <v>1</v>
      </c>
      <c r="N212" s="257" t="s">
        <v>42</v>
      </c>
      <c r="O212" s="72"/>
      <c r="P212" s="196">
        <f t="shared" si="1"/>
        <v>0</v>
      </c>
      <c r="Q212" s="196">
        <v>0</v>
      </c>
      <c r="R212" s="196">
        <f t="shared" si="2"/>
        <v>0</v>
      </c>
      <c r="S212" s="196">
        <v>0</v>
      </c>
      <c r="T212" s="197">
        <f t="shared" si="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8" t="s">
        <v>235</v>
      </c>
      <c r="AT212" s="198" t="s">
        <v>450</v>
      </c>
      <c r="AU212" s="198" t="s">
        <v>159</v>
      </c>
      <c r="AY212" s="18" t="s">
        <v>151</v>
      </c>
      <c r="BE212" s="199">
        <f t="shared" si="4"/>
        <v>0</v>
      </c>
      <c r="BF212" s="199">
        <f t="shared" si="5"/>
        <v>0</v>
      </c>
      <c r="BG212" s="199">
        <f t="shared" si="6"/>
        <v>0</v>
      </c>
      <c r="BH212" s="199">
        <f t="shared" si="7"/>
        <v>0</v>
      </c>
      <c r="BI212" s="199">
        <f t="shared" si="8"/>
        <v>0</v>
      </c>
      <c r="BJ212" s="18" t="s">
        <v>159</v>
      </c>
      <c r="BK212" s="199">
        <f t="shared" si="9"/>
        <v>0</v>
      </c>
      <c r="BL212" s="18" t="s">
        <v>194</v>
      </c>
      <c r="BM212" s="198" t="s">
        <v>637</v>
      </c>
    </row>
    <row r="213" spans="1:65" s="2" customFormat="1" ht="16.5" customHeight="1">
      <c r="A213" s="35"/>
      <c r="B213" s="36"/>
      <c r="C213" s="248" t="s">
        <v>268</v>
      </c>
      <c r="D213" s="248" t="s">
        <v>450</v>
      </c>
      <c r="E213" s="249" t="s">
        <v>934</v>
      </c>
      <c r="F213" s="250" t="s">
        <v>935</v>
      </c>
      <c r="G213" s="251" t="s">
        <v>931</v>
      </c>
      <c r="H213" s="252">
        <v>6</v>
      </c>
      <c r="I213" s="253"/>
      <c r="J213" s="254">
        <f t="shared" si="0"/>
        <v>0</v>
      </c>
      <c r="K213" s="250" t="s">
        <v>1</v>
      </c>
      <c r="L213" s="255"/>
      <c r="M213" s="256" t="s">
        <v>1</v>
      </c>
      <c r="N213" s="257" t="s">
        <v>42</v>
      </c>
      <c r="O213" s="72"/>
      <c r="P213" s="196">
        <f t="shared" si="1"/>
        <v>0</v>
      </c>
      <c r="Q213" s="196">
        <v>0</v>
      </c>
      <c r="R213" s="196">
        <f t="shared" si="2"/>
        <v>0</v>
      </c>
      <c r="S213" s="196">
        <v>0</v>
      </c>
      <c r="T213" s="197">
        <f t="shared" si="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8" t="s">
        <v>235</v>
      </c>
      <c r="AT213" s="198" t="s">
        <v>450</v>
      </c>
      <c r="AU213" s="198" t="s">
        <v>159</v>
      </c>
      <c r="AY213" s="18" t="s">
        <v>151</v>
      </c>
      <c r="BE213" s="199">
        <f t="shared" si="4"/>
        <v>0</v>
      </c>
      <c r="BF213" s="199">
        <f t="shared" si="5"/>
        <v>0</v>
      </c>
      <c r="BG213" s="199">
        <f t="shared" si="6"/>
        <v>0</v>
      </c>
      <c r="BH213" s="199">
        <f t="shared" si="7"/>
        <v>0</v>
      </c>
      <c r="BI213" s="199">
        <f t="shared" si="8"/>
        <v>0</v>
      </c>
      <c r="BJ213" s="18" t="s">
        <v>159</v>
      </c>
      <c r="BK213" s="199">
        <f t="shared" si="9"/>
        <v>0</v>
      </c>
      <c r="BL213" s="18" t="s">
        <v>194</v>
      </c>
      <c r="BM213" s="198" t="s">
        <v>642</v>
      </c>
    </row>
    <row r="214" spans="1:65" s="2" customFormat="1" ht="16.5" customHeight="1">
      <c r="A214" s="35"/>
      <c r="B214" s="36"/>
      <c r="C214" s="248" t="s">
        <v>213</v>
      </c>
      <c r="D214" s="248" t="s">
        <v>450</v>
      </c>
      <c r="E214" s="249" t="s">
        <v>936</v>
      </c>
      <c r="F214" s="250" t="s">
        <v>937</v>
      </c>
      <c r="G214" s="251" t="s">
        <v>931</v>
      </c>
      <c r="H214" s="252">
        <v>9</v>
      </c>
      <c r="I214" s="253"/>
      <c r="J214" s="254">
        <f t="shared" si="0"/>
        <v>0</v>
      </c>
      <c r="K214" s="250" t="s">
        <v>1</v>
      </c>
      <c r="L214" s="255"/>
      <c r="M214" s="256" t="s">
        <v>1</v>
      </c>
      <c r="N214" s="257" t="s">
        <v>42</v>
      </c>
      <c r="O214" s="72"/>
      <c r="P214" s="196">
        <f t="shared" si="1"/>
        <v>0</v>
      </c>
      <c r="Q214" s="196">
        <v>0</v>
      </c>
      <c r="R214" s="196">
        <f t="shared" si="2"/>
        <v>0</v>
      </c>
      <c r="S214" s="196">
        <v>0</v>
      </c>
      <c r="T214" s="197">
        <f t="shared" si="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8" t="s">
        <v>235</v>
      </c>
      <c r="AT214" s="198" t="s">
        <v>450</v>
      </c>
      <c r="AU214" s="198" t="s">
        <v>159</v>
      </c>
      <c r="AY214" s="18" t="s">
        <v>151</v>
      </c>
      <c r="BE214" s="199">
        <f t="shared" si="4"/>
        <v>0</v>
      </c>
      <c r="BF214" s="199">
        <f t="shared" si="5"/>
        <v>0</v>
      </c>
      <c r="BG214" s="199">
        <f t="shared" si="6"/>
        <v>0</v>
      </c>
      <c r="BH214" s="199">
        <f t="shared" si="7"/>
        <v>0</v>
      </c>
      <c r="BI214" s="199">
        <f t="shared" si="8"/>
        <v>0</v>
      </c>
      <c r="BJ214" s="18" t="s">
        <v>159</v>
      </c>
      <c r="BK214" s="199">
        <f t="shared" si="9"/>
        <v>0</v>
      </c>
      <c r="BL214" s="18" t="s">
        <v>194</v>
      </c>
      <c r="BM214" s="198" t="s">
        <v>646</v>
      </c>
    </row>
    <row r="215" spans="1:65" s="2" customFormat="1" ht="16.5" customHeight="1">
      <c r="A215" s="35"/>
      <c r="B215" s="36"/>
      <c r="C215" s="248" t="s">
        <v>290</v>
      </c>
      <c r="D215" s="248" t="s">
        <v>450</v>
      </c>
      <c r="E215" s="249" t="s">
        <v>938</v>
      </c>
      <c r="F215" s="250" t="s">
        <v>939</v>
      </c>
      <c r="G215" s="251" t="s">
        <v>931</v>
      </c>
      <c r="H215" s="252">
        <v>2</v>
      </c>
      <c r="I215" s="253"/>
      <c r="J215" s="254">
        <f t="shared" si="0"/>
        <v>0</v>
      </c>
      <c r="K215" s="250" t="s">
        <v>1</v>
      </c>
      <c r="L215" s="255"/>
      <c r="M215" s="256" t="s">
        <v>1</v>
      </c>
      <c r="N215" s="257" t="s">
        <v>42</v>
      </c>
      <c r="O215" s="72"/>
      <c r="P215" s="196">
        <f t="shared" si="1"/>
        <v>0</v>
      </c>
      <c r="Q215" s="196">
        <v>0</v>
      </c>
      <c r="R215" s="196">
        <f t="shared" si="2"/>
        <v>0</v>
      </c>
      <c r="S215" s="196">
        <v>0</v>
      </c>
      <c r="T215" s="197">
        <f t="shared" si="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8" t="s">
        <v>235</v>
      </c>
      <c r="AT215" s="198" t="s">
        <v>450</v>
      </c>
      <c r="AU215" s="198" t="s">
        <v>159</v>
      </c>
      <c r="AY215" s="18" t="s">
        <v>151</v>
      </c>
      <c r="BE215" s="199">
        <f t="shared" si="4"/>
        <v>0</v>
      </c>
      <c r="BF215" s="199">
        <f t="shared" si="5"/>
        <v>0</v>
      </c>
      <c r="BG215" s="199">
        <f t="shared" si="6"/>
        <v>0</v>
      </c>
      <c r="BH215" s="199">
        <f t="shared" si="7"/>
        <v>0</v>
      </c>
      <c r="BI215" s="199">
        <f t="shared" si="8"/>
        <v>0</v>
      </c>
      <c r="BJ215" s="18" t="s">
        <v>159</v>
      </c>
      <c r="BK215" s="199">
        <f t="shared" si="9"/>
        <v>0</v>
      </c>
      <c r="BL215" s="18" t="s">
        <v>194</v>
      </c>
      <c r="BM215" s="198" t="s">
        <v>651</v>
      </c>
    </row>
    <row r="216" spans="1:65" s="2" customFormat="1" ht="16.5" customHeight="1">
      <c r="A216" s="35"/>
      <c r="B216" s="36"/>
      <c r="C216" s="248" t="s">
        <v>217</v>
      </c>
      <c r="D216" s="248" t="s">
        <v>450</v>
      </c>
      <c r="E216" s="249" t="s">
        <v>940</v>
      </c>
      <c r="F216" s="250" t="s">
        <v>941</v>
      </c>
      <c r="G216" s="251" t="s">
        <v>931</v>
      </c>
      <c r="H216" s="252">
        <v>3</v>
      </c>
      <c r="I216" s="253"/>
      <c r="J216" s="254">
        <f t="shared" si="0"/>
        <v>0</v>
      </c>
      <c r="K216" s="250" t="s">
        <v>1</v>
      </c>
      <c r="L216" s="255"/>
      <c r="M216" s="256" t="s">
        <v>1</v>
      </c>
      <c r="N216" s="257" t="s">
        <v>42</v>
      </c>
      <c r="O216" s="72"/>
      <c r="P216" s="196">
        <f t="shared" si="1"/>
        <v>0</v>
      </c>
      <c r="Q216" s="196">
        <v>0</v>
      </c>
      <c r="R216" s="196">
        <f t="shared" si="2"/>
        <v>0</v>
      </c>
      <c r="S216" s="196">
        <v>0</v>
      </c>
      <c r="T216" s="197">
        <f t="shared" si="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8" t="s">
        <v>235</v>
      </c>
      <c r="AT216" s="198" t="s">
        <v>450</v>
      </c>
      <c r="AU216" s="198" t="s">
        <v>159</v>
      </c>
      <c r="AY216" s="18" t="s">
        <v>151</v>
      </c>
      <c r="BE216" s="199">
        <f t="shared" si="4"/>
        <v>0</v>
      </c>
      <c r="BF216" s="199">
        <f t="shared" si="5"/>
        <v>0</v>
      </c>
      <c r="BG216" s="199">
        <f t="shared" si="6"/>
        <v>0</v>
      </c>
      <c r="BH216" s="199">
        <f t="shared" si="7"/>
        <v>0</v>
      </c>
      <c r="BI216" s="199">
        <f t="shared" si="8"/>
        <v>0</v>
      </c>
      <c r="BJ216" s="18" t="s">
        <v>159</v>
      </c>
      <c r="BK216" s="199">
        <f t="shared" si="9"/>
        <v>0</v>
      </c>
      <c r="BL216" s="18" t="s">
        <v>194</v>
      </c>
      <c r="BM216" s="198" t="s">
        <v>656</v>
      </c>
    </row>
    <row r="217" spans="1:65" s="2" customFormat="1" ht="16.5" customHeight="1">
      <c r="A217" s="35"/>
      <c r="B217" s="36"/>
      <c r="C217" s="248" t="s">
        <v>299</v>
      </c>
      <c r="D217" s="248" t="s">
        <v>450</v>
      </c>
      <c r="E217" s="249" t="s">
        <v>942</v>
      </c>
      <c r="F217" s="250" t="s">
        <v>943</v>
      </c>
      <c r="G217" s="251" t="s">
        <v>931</v>
      </c>
      <c r="H217" s="252">
        <v>9</v>
      </c>
      <c r="I217" s="253"/>
      <c r="J217" s="254">
        <f t="shared" si="0"/>
        <v>0</v>
      </c>
      <c r="K217" s="250" t="s">
        <v>1</v>
      </c>
      <c r="L217" s="255"/>
      <c r="M217" s="256" t="s">
        <v>1</v>
      </c>
      <c r="N217" s="257" t="s">
        <v>42</v>
      </c>
      <c r="O217" s="72"/>
      <c r="P217" s="196">
        <f t="shared" si="1"/>
        <v>0</v>
      </c>
      <c r="Q217" s="196">
        <v>0</v>
      </c>
      <c r="R217" s="196">
        <f t="shared" si="2"/>
        <v>0</v>
      </c>
      <c r="S217" s="196">
        <v>0</v>
      </c>
      <c r="T217" s="197">
        <f t="shared" si="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8" t="s">
        <v>235</v>
      </c>
      <c r="AT217" s="198" t="s">
        <v>450</v>
      </c>
      <c r="AU217" s="198" t="s">
        <v>159</v>
      </c>
      <c r="AY217" s="18" t="s">
        <v>151</v>
      </c>
      <c r="BE217" s="199">
        <f t="shared" si="4"/>
        <v>0</v>
      </c>
      <c r="BF217" s="199">
        <f t="shared" si="5"/>
        <v>0</v>
      </c>
      <c r="BG217" s="199">
        <f t="shared" si="6"/>
        <v>0</v>
      </c>
      <c r="BH217" s="199">
        <f t="shared" si="7"/>
        <v>0</v>
      </c>
      <c r="BI217" s="199">
        <f t="shared" si="8"/>
        <v>0</v>
      </c>
      <c r="BJ217" s="18" t="s">
        <v>159</v>
      </c>
      <c r="BK217" s="199">
        <f t="shared" si="9"/>
        <v>0</v>
      </c>
      <c r="BL217" s="18" t="s">
        <v>194</v>
      </c>
      <c r="BM217" s="198" t="s">
        <v>660</v>
      </c>
    </row>
    <row r="218" spans="1:65" s="2" customFormat="1" ht="16.5" customHeight="1">
      <c r="A218" s="35"/>
      <c r="B218" s="36"/>
      <c r="C218" s="248" t="s">
        <v>229</v>
      </c>
      <c r="D218" s="248" t="s">
        <v>450</v>
      </c>
      <c r="E218" s="249" t="s">
        <v>944</v>
      </c>
      <c r="F218" s="250" t="s">
        <v>945</v>
      </c>
      <c r="G218" s="251" t="s">
        <v>931</v>
      </c>
      <c r="H218" s="252">
        <v>6</v>
      </c>
      <c r="I218" s="253"/>
      <c r="J218" s="254">
        <f t="shared" si="0"/>
        <v>0</v>
      </c>
      <c r="K218" s="250" t="s">
        <v>1</v>
      </c>
      <c r="L218" s="255"/>
      <c r="M218" s="256" t="s">
        <v>1</v>
      </c>
      <c r="N218" s="257" t="s">
        <v>42</v>
      </c>
      <c r="O218" s="72"/>
      <c r="P218" s="196">
        <f t="shared" si="1"/>
        <v>0</v>
      </c>
      <c r="Q218" s="196">
        <v>0</v>
      </c>
      <c r="R218" s="196">
        <f t="shared" si="2"/>
        <v>0</v>
      </c>
      <c r="S218" s="196">
        <v>0</v>
      </c>
      <c r="T218" s="197">
        <f t="shared" si="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8" t="s">
        <v>235</v>
      </c>
      <c r="AT218" s="198" t="s">
        <v>450</v>
      </c>
      <c r="AU218" s="198" t="s">
        <v>159</v>
      </c>
      <c r="AY218" s="18" t="s">
        <v>151</v>
      </c>
      <c r="BE218" s="199">
        <f t="shared" si="4"/>
        <v>0</v>
      </c>
      <c r="BF218" s="199">
        <f t="shared" si="5"/>
        <v>0</v>
      </c>
      <c r="BG218" s="199">
        <f t="shared" si="6"/>
        <v>0</v>
      </c>
      <c r="BH218" s="199">
        <f t="shared" si="7"/>
        <v>0</v>
      </c>
      <c r="BI218" s="199">
        <f t="shared" si="8"/>
        <v>0</v>
      </c>
      <c r="BJ218" s="18" t="s">
        <v>159</v>
      </c>
      <c r="BK218" s="199">
        <f t="shared" si="9"/>
        <v>0</v>
      </c>
      <c r="BL218" s="18" t="s">
        <v>194</v>
      </c>
      <c r="BM218" s="198" t="s">
        <v>665</v>
      </c>
    </row>
    <row r="219" spans="1:65" s="2" customFormat="1" ht="16.5" customHeight="1">
      <c r="A219" s="35"/>
      <c r="B219" s="36"/>
      <c r="C219" s="248" t="s">
        <v>307</v>
      </c>
      <c r="D219" s="248" t="s">
        <v>450</v>
      </c>
      <c r="E219" s="249" t="s">
        <v>946</v>
      </c>
      <c r="F219" s="250" t="s">
        <v>947</v>
      </c>
      <c r="G219" s="251" t="s">
        <v>931</v>
      </c>
      <c r="H219" s="252">
        <v>1</v>
      </c>
      <c r="I219" s="253"/>
      <c r="J219" s="254">
        <f t="shared" si="0"/>
        <v>0</v>
      </c>
      <c r="K219" s="250" t="s">
        <v>1</v>
      </c>
      <c r="L219" s="255"/>
      <c r="M219" s="256" t="s">
        <v>1</v>
      </c>
      <c r="N219" s="257" t="s">
        <v>42</v>
      </c>
      <c r="O219" s="72"/>
      <c r="P219" s="196">
        <f t="shared" si="1"/>
        <v>0</v>
      </c>
      <c r="Q219" s="196">
        <v>0</v>
      </c>
      <c r="R219" s="196">
        <f t="shared" si="2"/>
        <v>0</v>
      </c>
      <c r="S219" s="196">
        <v>0</v>
      </c>
      <c r="T219" s="197">
        <f t="shared" si="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8" t="s">
        <v>235</v>
      </c>
      <c r="AT219" s="198" t="s">
        <v>450</v>
      </c>
      <c r="AU219" s="198" t="s">
        <v>159</v>
      </c>
      <c r="AY219" s="18" t="s">
        <v>151</v>
      </c>
      <c r="BE219" s="199">
        <f t="shared" si="4"/>
        <v>0</v>
      </c>
      <c r="BF219" s="199">
        <f t="shared" si="5"/>
        <v>0</v>
      </c>
      <c r="BG219" s="199">
        <f t="shared" si="6"/>
        <v>0</v>
      </c>
      <c r="BH219" s="199">
        <f t="shared" si="7"/>
        <v>0</v>
      </c>
      <c r="BI219" s="199">
        <f t="shared" si="8"/>
        <v>0</v>
      </c>
      <c r="BJ219" s="18" t="s">
        <v>159</v>
      </c>
      <c r="BK219" s="199">
        <f t="shared" si="9"/>
        <v>0</v>
      </c>
      <c r="BL219" s="18" t="s">
        <v>194</v>
      </c>
      <c r="BM219" s="198" t="s">
        <v>681</v>
      </c>
    </row>
    <row r="220" spans="1:65" s="2" customFormat="1" ht="16.5" customHeight="1">
      <c r="A220" s="35"/>
      <c r="B220" s="36"/>
      <c r="C220" s="248" t="s">
        <v>232</v>
      </c>
      <c r="D220" s="248" t="s">
        <v>450</v>
      </c>
      <c r="E220" s="249" t="s">
        <v>948</v>
      </c>
      <c r="F220" s="250" t="s">
        <v>949</v>
      </c>
      <c r="G220" s="251" t="s">
        <v>931</v>
      </c>
      <c r="H220" s="252">
        <v>9</v>
      </c>
      <c r="I220" s="253"/>
      <c r="J220" s="254">
        <f t="shared" si="0"/>
        <v>0</v>
      </c>
      <c r="K220" s="250" t="s">
        <v>1</v>
      </c>
      <c r="L220" s="255"/>
      <c r="M220" s="256" t="s">
        <v>1</v>
      </c>
      <c r="N220" s="257" t="s">
        <v>42</v>
      </c>
      <c r="O220" s="72"/>
      <c r="P220" s="196">
        <f t="shared" si="1"/>
        <v>0</v>
      </c>
      <c r="Q220" s="196">
        <v>0</v>
      </c>
      <c r="R220" s="196">
        <f t="shared" si="2"/>
        <v>0</v>
      </c>
      <c r="S220" s="196">
        <v>0</v>
      </c>
      <c r="T220" s="197">
        <f t="shared" si="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8" t="s">
        <v>235</v>
      </c>
      <c r="AT220" s="198" t="s">
        <v>450</v>
      </c>
      <c r="AU220" s="198" t="s">
        <v>159</v>
      </c>
      <c r="AY220" s="18" t="s">
        <v>151</v>
      </c>
      <c r="BE220" s="199">
        <f t="shared" si="4"/>
        <v>0</v>
      </c>
      <c r="BF220" s="199">
        <f t="shared" si="5"/>
        <v>0</v>
      </c>
      <c r="BG220" s="199">
        <f t="shared" si="6"/>
        <v>0</v>
      </c>
      <c r="BH220" s="199">
        <f t="shared" si="7"/>
        <v>0</v>
      </c>
      <c r="BI220" s="199">
        <f t="shared" si="8"/>
        <v>0</v>
      </c>
      <c r="BJ220" s="18" t="s">
        <v>159</v>
      </c>
      <c r="BK220" s="199">
        <f t="shared" si="9"/>
        <v>0</v>
      </c>
      <c r="BL220" s="18" t="s">
        <v>194</v>
      </c>
      <c r="BM220" s="198" t="s">
        <v>687</v>
      </c>
    </row>
    <row r="221" spans="1:65" s="2" customFormat="1" ht="16.5" customHeight="1">
      <c r="A221" s="35"/>
      <c r="B221" s="36"/>
      <c r="C221" s="248" t="s">
        <v>314</v>
      </c>
      <c r="D221" s="248" t="s">
        <v>450</v>
      </c>
      <c r="E221" s="249" t="s">
        <v>950</v>
      </c>
      <c r="F221" s="250" t="s">
        <v>951</v>
      </c>
      <c r="G221" s="251" t="s">
        <v>931</v>
      </c>
      <c r="H221" s="252">
        <v>13</v>
      </c>
      <c r="I221" s="253"/>
      <c r="J221" s="254">
        <f t="shared" si="0"/>
        <v>0</v>
      </c>
      <c r="K221" s="250" t="s">
        <v>1</v>
      </c>
      <c r="L221" s="255"/>
      <c r="M221" s="256" t="s">
        <v>1</v>
      </c>
      <c r="N221" s="257" t="s">
        <v>42</v>
      </c>
      <c r="O221" s="72"/>
      <c r="P221" s="196">
        <f t="shared" si="1"/>
        <v>0</v>
      </c>
      <c r="Q221" s="196">
        <v>0</v>
      </c>
      <c r="R221" s="196">
        <f t="shared" si="2"/>
        <v>0</v>
      </c>
      <c r="S221" s="196">
        <v>0</v>
      </c>
      <c r="T221" s="197">
        <f t="shared" si="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8" t="s">
        <v>235</v>
      </c>
      <c r="AT221" s="198" t="s">
        <v>450</v>
      </c>
      <c r="AU221" s="198" t="s">
        <v>159</v>
      </c>
      <c r="AY221" s="18" t="s">
        <v>151</v>
      </c>
      <c r="BE221" s="199">
        <f t="shared" si="4"/>
        <v>0</v>
      </c>
      <c r="BF221" s="199">
        <f t="shared" si="5"/>
        <v>0</v>
      </c>
      <c r="BG221" s="199">
        <f t="shared" si="6"/>
        <v>0</v>
      </c>
      <c r="BH221" s="199">
        <f t="shared" si="7"/>
        <v>0</v>
      </c>
      <c r="BI221" s="199">
        <f t="shared" si="8"/>
        <v>0</v>
      </c>
      <c r="BJ221" s="18" t="s">
        <v>159</v>
      </c>
      <c r="BK221" s="199">
        <f t="shared" si="9"/>
        <v>0</v>
      </c>
      <c r="BL221" s="18" t="s">
        <v>194</v>
      </c>
      <c r="BM221" s="198" t="s">
        <v>690</v>
      </c>
    </row>
    <row r="222" spans="1:65" s="2" customFormat="1" ht="16.5" customHeight="1">
      <c r="A222" s="35"/>
      <c r="B222" s="36"/>
      <c r="C222" s="248" t="s">
        <v>235</v>
      </c>
      <c r="D222" s="248" t="s">
        <v>450</v>
      </c>
      <c r="E222" s="249" t="s">
        <v>952</v>
      </c>
      <c r="F222" s="250" t="s">
        <v>953</v>
      </c>
      <c r="G222" s="251" t="s">
        <v>931</v>
      </c>
      <c r="H222" s="252">
        <v>21</v>
      </c>
      <c r="I222" s="253"/>
      <c r="J222" s="254">
        <f t="shared" si="0"/>
        <v>0</v>
      </c>
      <c r="K222" s="250" t="s">
        <v>1</v>
      </c>
      <c r="L222" s="255"/>
      <c r="M222" s="256" t="s">
        <v>1</v>
      </c>
      <c r="N222" s="257" t="s">
        <v>42</v>
      </c>
      <c r="O222" s="72"/>
      <c r="P222" s="196">
        <f t="shared" si="1"/>
        <v>0</v>
      </c>
      <c r="Q222" s="196">
        <v>0</v>
      </c>
      <c r="R222" s="196">
        <f t="shared" si="2"/>
        <v>0</v>
      </c>
      <c r="S222" s="196">
        <v>0</v>
      </c>
      <c r="T222" s="197">
        <f t="shared" si="3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8" t="s">
        <v>235</v>
      </c>
      <c r="AT222" s="198" t="s">
        <v>450</v>
      </c>
      <c r="AU222" s="198" t="s">
        <v>159</v>
      </c>
      <c r="AY222" s="18" t="s">
        <v>151</v>
      </c>
      <c r="BE222" s="199">
        <f t="shared" si="4"/>
        <v>0</v>
      </c>
      <c r="BF222" s="199">
        <f t="shared" si="5"/>
        <v>0</v>
      </c>
      <c r="BG222" s="199">
        <f t="shared" si="6"/>
        <v>0</v>
      </c>
      <c r="BH222" s="199">
        <f t="shared" si="7"/>
        <v>0</v>
      </c>
      <c r="BI222" s="199">
        <f t="shared" si="8"/>
        <v>0</v>
      </c>
      <c r="BJ222" s="18" t="s">
        <v>159</v>
      </c>
      <c r="BK222" s="199">
        <f t="shared" si="9"/>
        <v>0</v>
      </c>
      <c r="BL222" s="18" t="s">
        <v>194</v>
      </c>
      <c r="BM222" s="198" t="s">
        <v>694</v>
      </c>
    </row>
    <row r="223" spans="1:65" s="2" customFormat="1" ht="16.5" customHeight="1">
      <c r="A223" s="35"/>
      <c r="B223" s="36"/>
      <c r="C223" s="248" t="s">
        <v>321</v>
      </c>
      <c r="D223" s="248" t="s">
        <v>450</v>
      </c>
      <c r="E223" s="249" t="s">
        <v>954</v>
      </c>
      <c r="F223" s="250" t="s">
        <v>955</v>
      </c>
      <c r="G223" s="251" t="s">
        <v>931</v>
      </c>
      <c r="H223" s="252">
        <v>4</v>
      </c>
      <c r="I223" s="253"/>
      <c r="J223" s="254">
        <f t="shared" si="0"/>
        <v>0</v>
      </c>
      <c r="K223" s="250" t="s">
        <v>1</v>
      </c>
      <c r="L223" s="255"/>
      <c r="M223" s="256" t="s">
        <v>1</v>
      </c>
      <c r="N223" s="257" t="s">
        <v>42</v>
      </c>
      <c r="O223" s="72"/>
      <c r="P223" s="196">
        <f t="shared" si="1"/>
        <v>0</v>
      </c>
      <c r="Q223" s="196">
        <v>0</v>
      </c>
      <c r="R223" s="196">
        <f t="shared" si="2"/>
        <v>0</v>
      </c>
      <c r="S223" s="196">
        <v>0</v>
      </c>
      <c r="T223" s="197">
        <f t="shared" si="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8" t="s">
        <v>235</v>
      </c>
      <c r="AT223" s="198" t="s">
        <v>450</v>
      </c>
      <c r="AU223" s="198" t="s">
        <v>159</v>
      </c>
      <c r="AY223" s="18" t="s">
        <v>151</v>
      </c>
      <c r="BE223" s="199">
        <f t="shared" si="4"/>
        <v>0</v>
      </c>
      <c r="BF223" s="199">
        <f t="shared" si="5"/>
        <v>0</v>
      </c>
      <c r="BG223" s="199">
        <f t="shared" si="6"/>
        <v>0</v>
      </c>
      <c r="BH223" s="199">
        <f t="shared" si="7"/>
        <v>0</v>
      </c>
      <c r="BI223" s="199">
        <f t="shared" si="8"/>
        <v>0</v>
      </c>
      <c r="BJ223" s="18" t="s">
        <v>159</v>
      </c>
      <c r="BK223" s="199">
        <f t="shared" si="9"/>
        <v>0</v>
      </c>
      <c r="BL223" s="18" t="s">
        <v>194</v>
      </c>
      <c r="BM223" s="198" t="s">
        <v>697</v>
      </c>
    </row>
    <row r="224" spans="1:65" s="2" customFormat="1" ht="16.5" customHeight="1">
      <c r="A224" s="35"/>
      <c r="B224" s="36"/>
      <c r="C224" s="248" t="s">
        <v>239</v>
      </c>
      <c r="D224" s="248" t="s">
        <v>450</v>
      </c>
      <c r="E224" s="249" t="s">
        <v>956</v>
      </c>
      <c r="F224" s="250" t="s">
        <v>957</v>
      </c>
      <c r="G224" s="251" t="s">
        <v>931</v>
      </c>
      <c r="H224" s="252">
        <v>2</v>
      </c>
      <c r="I224" s="253"/>
      <c r="J224" s="254">
        <f t="shared" si="0"/>
        <v>0</v>
      </c>
      <c r="K224" s="250" t="s">
        <v>1</v>
      </c>
      <c r="L224" s="255"/>
      <c r="M224" s="256" t="s">
        <v>1</v>
      </c>
      <c r="N224" s="257" t="s">
        <v>42</v>
      </c>
      <c r="O224" s="72"/>
      <c r="P224" s="196">
        <f t="shared" si="1"/>
        <v>0</v>
      </c>
      <c r="Q224" s="196">
        <v>0</v>
      </c>
      <c r="R224" s="196">
        <f t="shared" si="2"/>
        <v>0</v>
      </c>
      <c r="S224" s="196">
        <v>0</v>
      </c>
      <c r="T224" s="197">
        <f t="shared" si="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8" t="s">
        <v>235</v>
      </c>
      <c r="AT224" s="198" t="s">
        <v>450</v>
      </c>
      <c r="AU224" s="198" t="s">
        <v>159</v>
      </c>
      <c r="AY224" s="18" t="s">
        <v>151</v>
      </c>
      <c r="BE224" s="199">
        <f t="shared" si="4"/>
        <v>0</v>
      </c>
      <c r="BF224" s="199">
        <f t="shared" si="5"/>
        <v>0</v>
      </c>
      <c r="BG224" s="199">
        <f t="shared" si="6"/>
        <v>0</v>
      </c>
      <c r="BH224" s="199">
        <f t="shared" si="7"/>
        <v>0</v>
      </c>
      <c r="BI224" s="199">
        <f t="shared" si="8"/>
        <v>0</v>
      </c>
      <c r="BJ224" s="18" t="s">
        <v>159</v>
      </c>
      <c r="BK224" s="199">
        <f t="shared" si="9"/>
        <v>0</v>
      </c>
      <c r="BL224" s="18" t="s">
        <v>194</v>
      </c>
      <c r="BM224" s="198" t="s">
        <v>701</v>
      </c>
    </row>
    <row r="225" spans="1:65" s="2" customFormat="1" ht="16.5" customHeight="1">
      <c r="A225" s="35"/>
      <c r="B225" s="36"/>
      <c r="C225" s="248" t="s">
        <v>335</v>
      </c>
      <c r="D225" s="248" t="s">
        <v>450</v>
      </c>
      <c r="E225" s="249" t="s">
        <v>958</v>
      </c>
      <c r="F225" s="250" t="s">
        <v>959</v>
      </c>
      <c r="G225" s="251" t="s">
        <v>931</v>
      </c>
      <c r="H225" s="252">
        <v>1</v>
      </c>
      <c r="I225" s="253"/>
      <c r="J225" s="254">
        <f t="shared" si="0"/>
        <v>0</v>
      </c>
      <c r="K225" s="250" t="s">
        <v>1</v>
      </c>
      <c r="L225" s="255"/>
      <c r="M225" s="256" t="s">
        <v>1</v>
      </c>
      <c r="N225" s="257" t="s">
        <v>42</v>
      </c>
      <c r="O225" s="72"/>
      <c r="P225" s="196">
        <f t="shared" si="1"/>
        <v>0</v>
      </c>
      <c r="Q225" s="196">
        <v>0</v>
      </c>
      <c r="R225" s="196">
        <f t="shared" si="2"/>
        <v>0</v>
      </c>
      <c r="S225" s="196">
        <v>0</v>
      </c>
      <c r="T225" s="197">
        <f t="shared" si="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8" t="s">
        <v>235</v>
      </c>
      <c r="AT225" s="198" t="s">
        <v>450</v>
      </c>
      <c r="AU225" s="198" t="s">
        <v>159</v>
      </c>
      <c r="AY225" s="18" t="s">
        <v>151</v>
      </c>
      <c r="BE225" s="199">
        <f t="shared" si="4"/>
        <v>0</v>
      </c>
      <c r="BF225" s="199">
        <f t="shared" si="5"/>
        <v>0</v>
      </c>
      <c r="BG225" s="199">
        <f t="shared" si="6"/>
        <v>0</v>
      </c>
      <c r="BH225" s="199">
        <f t="shared" si="7"/>
        <v>0</v>
      </c>
      <c r="BI225" s="199">
        <f t="shared" si="8"/>
        <v>0</v>
      </c>
      <c r="BJ225" s="18" t="s">
        <v>159</v>
      </c>
      <c r="BK225" s="199">
        <f t="shared" si="9"/>
        <v>0</v>
      </c>
      <c r="BL225" s="18" t="s">
        <v>194</v>
      </c>
      <c r="BM225" s="198" t="s">
        <v>705</v>
      </c>
    </row>
    <row r="226" spans="1:65" s="2" customFormat="1" ht="16.5" customHeight="1">
      <c r="A226" s="35"/>
      <c r="B226" s="36"/>
      <c r="C226" s="187" t="s">
        <v>252</v>
      </c>
      <c r="D226" s="187" t="s">
        <v>153</v>
      </c>
      <c r="E226" s="188" t="s">
        <v>649</v>
      </c>
      <c r="F226" s="189" t="s">
        <v>960</v>
      </c>
      <c r="G226" s="190" t="s">
        <v>479</v>
      </c>
      <c r="H226" s="258"/>
      <c r="I226" s="192"/>
      <c r="J226" s="193">
        <f t="shared" si="0"/>
        <v>0</v>
      </c>
      <c r="K226" s="322" t="s">
        <v>157</v>
      </c>
      <c r="L226" s="40"/>
      <c r="M226" s="194" t="s">
        <v>1</v>
      </c>
      <c r="N226" s="195" t="s">
        <v>42</v>
      </c>
      <c r="O226" s="72"/>
      <c r="P226" s="196">
        <f t="shared" si="1"/>
        <v>0</v>
      </c>
      <c r="Q226" s="196">
        <v>0</v>
      </c>
      <c r="R226" s="196">
        <f t="shared" si="2"/>
        <v>0</v>
      </c>
      <c r="S226" s="196">
        <v>0</v>
      </c>
      <c r="T226" s="197">
        <f t="shared" si="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8" t="s">
        <v>194</v>
      </c>
      <c r="AT226" s="198" t="s">
        <v>153</v>
      </c>
      <c r="AU226" s="198" t="s">
        <v>159</v>
      </c>
      <c r="AY226" s="18" t="s">
        <v>151</v>
      </c>
      <c r="BE226" s="199">
        <f t="shared" si="4"/>
        <v>0</v>
      </c>
      <c r="BF226" s="199">
        <f t="shared" si="5"/>
        <v>0</v>
      </c>
      <c r="BG226" s="199">
        <f t="shared" si="6"/>
        <v>0</v>
      </c>
      <c r="BH226" s="199">
        <f t="shared" si="7"/>
        <v>0</v>
      </c>
      <c r="BI226" s="199">
        <f t="shared" si="8"/>
        <v>0</v>
      </c>
      <c r="BJ226" s="18" t="s">
        <v>159</v>
      </c>
      <c r="BK226" s="199">
        <f t="shared" si="9"/>
        <v>0</v>
      </c>
      <c r="BL226" s="18" t="s">
        <v>194</v>
      </c>
      <c r="BM226" s="198" t="s">
        <v>730</v>
      </c>
    </row>
    <row r="227" spans="2:63" s="12" customFormat="1" ht="22.9" customHeight="1">
      <c r="B227" s="171"/>
      <c r="C227" s="172"/>
      <c r="D227" s="173" t="s">
        <v>75</v>
      </c>
      <c r="E227" s="185" t="s">
        <v>652</v>
      </c>
      <c r="F227" s="185" t="s">
        <v>653</v>
      </c>
      <c r="G227" s="172"/>
      <c r="H227" s="172"/>
      <c r="I227" s="175"/>
      <c r="J227" s="186">
        <f>BK227</f>
        <v>0</v>
      </c>
      <c r="K227" s="172"/>
      <c r="L227" s="177"/>
      <c r="M227" s="178"/>
      <c r="N227" s="179"/>
      <c r="O227" s="179"/>
      <c r="P227" s="180">
        <f>SUM(P228:P234)</f>
        <v>0</v>
      </c>
      <c r="Q227" s="179"/>
      <c r="R227" s="180">
        <f>SUM(R228:R234)</f>
        <v>0</v>
      </c>
      <c r="S227" s="179"/>
      <c r="T227" s="181">
        <f>SUM(T228:T234)</f>
        <v>0</v>
      </c>
      <c r="AR227" s="182" t="s">
        <v>159</v>
      </c>
      <c r="AT227" s="183" t="s">
        <v>75</v>
      </c>
      <c r="AU227" s="183" t="s">
        <v>84</v>
      </c>
      <c r="AY227" s="182" t="s">
        <v>151</v>
      </c>
      <c r="BK227" s="184">
        <f>SUM(BK228:BK234)</f>
        <v>0</v>
      </c>
    </row>
    <row r="228" spans="1:65" s="2" customFormat="1" ht="16.5" customHeight="1">
      <c r="A228" s="35"/>
      <c r="B228" s="36"/>
      <c r="C228" s="187" t="s">
        <v>348</v>
      </c>
      <c r="D228" s="187" t="s">
        <v>153</v>
      </c>
      <c r="E228" s="188" t="s">
        <v>961</v>
      </c>
      <c r="F228" s="189" t="s">
        <v>962</v>
      </c>
      <c r="G228" s="190" t="s">
        <v>963</v>
      </c>
      <c r="H228" s="191">
        <v>1</v>
      </c>
      <c r="I228" s="192"/>
      <c r="J228" s="193">
        <f>ROUND(I228*H228,2)</f>
        <v>0</v>
      </c>
      <c r="K228" s="189" t="s">
        <v>1</v>
      </c>
      <c r="L228" s="40"/>
      <c r="M228" s="194" t="s">
        <v>1</v>
      </c>
      <c r="N228" s="195" t="s">
        <v>42</v>
      </c>
      <c r="O228" s="72"/>
      <c r="P228" s="196">
        <f>O228*H228</f>
        <v>0</v>
      </c>
      <c r="Q228" s="196">
        <v>0</v>
      </c>
      <c r="R228" s="196">
        <f>Q228*H228</f>
        <v>0</v>
      </c>
      <c r="S228" s="196">
        <v>0</v>
      </c>
      <c r="T228" s="19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8" t="s">
        <v>194</v>
      </c>
      <c r="AT228" s="198" t="s">
        <v>153</v>
      </c>
      <c r="AU228" s="198" t="s">
        <v>159</v>
      </c>
      <c r="AY228" s="18" t="s">
        <v>151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18" t="s">
        <v>159</v>
      </c>
      <c r="BK228" s="199">
        <f>ROUND(I228*H228,2)</f>
        <v>0</v>
      </c>
      <c r="BL228" s="18" t="s">
        <v>194</v>
      </c>
      <c r="BM228" s="198" t="s">
        <v>735</v>
      </c>
    </row>
    <row r="229" spans="1:65" s="2" customFormat="1" ht="16.5" customHeight="1">
      <c r="A229" s="35"/>
      <c r="B229" s="36"/>
      <c r="C229" s="187" t="s">
        <v>257</v>
      </c>
      <c r="D229" s="187" t="s">
        <v>153</v>
      </c>
      <c r="E229" s="188" t="s">
        <v>964</v>
      </c>
      <c r="F229" s="189" t="s">
        <v>965</v>
      </c>
      <c r="G229" s="190" t="s">
        <v>174</v>
      </c>
      <c r="H229" s="191">
        <v>6</v>
      </c>
      <c r="I229" s="192"/>
      <c r="J229" s="193">
        <f>ROUND(I229*H229,2)</f>
        <v>0</v>
      </c>
      <c r="K229" s="189" t="s">
        <v>1</v>
      </c>
      <c r="L229" s="40"/>
      <c r="M229" s="194" t="s">
        <v>1</v>
      </c>
      <c r="N229" s="195" t="s">
        <v>42</v>
      </c>
      <c r="O229" s="72"/>
      <c r="P229" s="196">
        <f>O229*H229</f>
        <v>0</v>
      </c>
      <c r="Q229" s="196">
        <v>0</v>
      </c>
      <c r="R229" s="196">
        <f>Q229*H229</f>
        <v>0</v>
      </c>
      <c r="S229" s="196">
        <v>0</v>
      </c>
      <c r="T229" s="19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8" t="s">
        <v>194</v>
      </c>
      <c r="AT229" s="198" t="s">
        <v>153</v>
      </c>
      <c r="AU229" s="198" t="s">
        <v>159</v>
      </c>
      <c r="AY229" s="18" t="s">
        <v>151</v>
      </c>
      <c r="BE229" s="199">
        <f>IF(N229="základní",J229,0)</f>
        <v>0</v>
      </c>
      <c r="BF229" s="199">
        <f>IF(N229="snížená",J229,0)</f>
        <v>0</v>
      </c>
      <c r="BG229" s="199">
        <f>IF(N229="zákl. přenesená",J229,0)</f>
        <v>0</v>
      </c>
      <c r="BH229" s="199">
        <f>IF(N229="sníž. přenesená",J229,0)</f>
        <v>0</v>
      </c>
      <c r="BI229" s="199">
        <f>IF(N229="nulová",J229,0)</f>
        <v>0</v>
      </c>
      <c r="BJ229" s="18" t="s">
        <v>159</v>
      </c>
      <c r="BK229" s="199">
        <f>ROUND(I229*H229,2)</f>
        <v>0</v>
      </c>
      <c r="BL229" s="18" t="s">
        <v>194</v>
      </c>
      <c r="BM229" s="198" t="s">
        <v>768</v>
      </c>
    </row>
    <row r="230" spans="1:65" s="2" customFormat="1" ht="24.2" customHeight="1">
      <c r="A230" s="35"/>
      <c r="B230" s="36"/>
      <c r="C230" s="187" t="s">
        <v>355</v>
      </c>
      <c r="D230" s="187" t="s">
        <v>153</v>
      </c>
      <c r="E230" s="188" t="s">
        <v>966</v>
      </c>
      <c r="F230" s="189" t="s">
        <v>967</v>
      </c>
      <c r="G230" s="190" t="s">
        <v>174</v>
      </c>
      <c r="H230" s="191">
        <v>1</v>
      </c>
      <c r="I230" s="192"/>
      <c r="J230" s="193">
        <f>ROUND(I230*H230,2)</f>
        <v>0</v>
      </c>
      <c r="K230" s="189" t="s">
        <v>1</v>
      </c>
      <c r="L230" s="40"/>
      <c r="M230" s="194" t="s">
        <v>1</v>
      </c>
      <c r="N230" s="195" t="s">
        <v>42</v>
      </c>
      <c r="O230" s="72"/>
      <c r="P230" s="196">
        <f>O230*H230</f>
        <v>0</v>
      </c>
      <c r="Q230" s="196">
        <v>0</v>
      </c>
      <c r="R230" s="196">
        <f>Q230*H230</f>
        <v>0</v>
      </c>
      <c r="S230" s="196">
        <v>0</v>
      </c>
      <c r="T230" s="19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8" t="s">
        <v>194</v>
      </c>
      <c r="AT230" s="198" t="s">
        <v>153</v>
      </c>
      <c r="AU230" s="198" t="s">
        <v>159</v>
      </c>
      <c r="AY230" s="18" t="s">
        <v>151</v>
      </c>
      <c r="BE230" s="199">
        <f>IF(N230="základní",J230,0)</f>
        <v>0</v>
      </c>
      <c r="BF230" s="199">
        <f>IF(N230="snížená",J230,0)</f>
        <v>0</v>
      </c>
      <c r="BG230" s="199">
        <f>IF(N230="zákl. přenesená",J230,0)</f>
        <v>0</v>
      </c>
      <c r="BH230" s="199">
        <f>IF(N230="sníž. přenesená",J230,0)</f>
        <v>0</v>
      </c>
      <c r="BI230" s="199">
        <f>IF(N230="nulová",J230,0)</f>
        <v>0</v>
      </c>
      <c r="BJ230" s="18" t="s">
        <v>159</v>
      </c>
      <c r="BK230" s="199">
        <f>ROUND(I230*H230,2)</f>
        <v>0</v>
      </c>
      <c r="BL230" s="18" t="s">
        <v>194</v>
      </c>
      <c r="BM230" s="198" t="s">
        <v>771</v>
      </c>
    </row>
    <row r="231" spans="1:65" s="2" customFormat="1" ht="16.5" customHeight="1">
      <c r="A231" s="35"/>
      <c r="B231" s="36"/>
      <c r="C231" s="187" t="s">
        <v>261</v>
      </c>
      <c r="D231" s="187" t="s">
        <v>153</v>
      </c>
      <c r="E231" s="188" t="s">
        <v>968</v>
      </c>
      <c r="F231" s="189" t="s">
        <v>969</v>
      </c>
      <c r="G231" s="190" t="s">
        <v>165</v>
      </c>
      <c r="H231" s="191">
        <v>0.475</v>
      </c>
      <c r="I231" s="192"/>
      <c r="J231" s="193">
        <f>ROUND(I231*H231,2)</f>
        <v>0</v>
      </c>
      <c r="K231" s="322" t="s">
        <v>157</v>
      </c>
      <c r="L231" s="40"/>
      <c r="M231" s="194" t="s">
        <v>1</v>
      </c>
      <c r="N231" s="195" t="s">
        <v>42</v>
      </c>
      <c r="O231" s="72"/>
      <c r="P231" s="196">
        <f>O231*H231</f>
        <v>0</v>
      </c>
      <c r="Q231" s="196">
        <v>0</v>
      </c>
      <c r="R231" s="196">
        <f>Q231*H231</f>
        <v>0</v>
      </c>
      <c r="S231" s="196">
        <v>0</v>
      </c>
      <c r="T231" s="19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8" t="s">
        <v>194</v>
      </c>
      <c r="AT231" s="198" t="s">
        <v>153</v>
      </c>
      <c r="AU231" s="198" t="s">
        <v>159</v>
      </c>
      <c r="AY231" s="18" t="s">
        <v>151</v>
      </c>
      <c r="BE231" s="199">
        <f>IF(N231="základní",J231,0)</f>
        <v>0</v>
      </c>
      <c r="BF231" s="199">
        <f>IF(N231="snížená",J231,0)</f>
        <v>0</v>
      </c>
      <c r="BG231" s="199">
        <f>IF(N231="zákl. přenesená",J231,0)</f>
        <v>0</v>
      </c>
      <c r="BH231" s="199">
        <f>IF(N231="sníž. přenesená",J231,0)</f>
        <v>0</v>
      </c>
      <c r="BI231" s="199">
        <f>IF(N231="nulová",J231,0)</f>
        <v>0</v>
      </c>
      <c r="BJ231" s="18" t="s">
        <v>159</v>
      </c>
      <c r="BK231" s="199">
        <f>ROUND(I231*H231,2)</f>
        <v>0</v>
      </c>
      <c r="BL231" s="18" t="s">
        <v>194</v>
      </c>
      <c r="BM231" s="198" t="s">
        <v>789</v>
      </c>
    </row>
    <row r="232" spans="2:51" s="13" customFormat="1" ht="11.25">
      <c r="B232" s="200"/>
      <c r="C232" s="201"/>
      <c r="D232" s="202" t="s">
        <v>160</v>
      </c>
      <c r="E232" s="203" t="s">
        <v>1</v>
      </c>
      <c r="F232" s="204" t="s">
        <v>970</v>
      </c>
      <c r="G232" s="201"/>
      <c r="H232" s="205">
        <v>0.475</v>
      </c>
      <c r="I232" s="206"/>
      <c r="J232" s="201"/>
      <c r="K232" s="201"/>
      <c r="L232" s="207"/>
      <c r="M232" s="208"/>
      <c r="N232" s="209"/>
      <c r="O232" s="209"/>
      <c r="P232" s="209"/>
      <c r="Q232" s="209"/>
      <c r="R232" s="209"/>
      <c r="S232" s="209"/>
      <c r="T232" s="210"/>
      <c r="AT232" s="211" t="s">
        <v>160</v>
      </c>
      <c r="AU232" s="211" t="s">
        <v>159</v>
      </c>
      <c r="AV232" s="13" t="s">
        <v>159</v>
      </c>
      <c r="AW232" s="13" t="s">
        <v>34</v>
      </c>
      <c r="AX232" s="13" t="s">
        <v>76</v>
      </c>
      <c r="AY232" s="211" t="s">
        <v>151</v>
      </c>
    </row>
    <row r="233" spans="2:51" s="14" customFormat="1" ht="11.25">
      <c r="B233" s="212"/>
      <c r="C233" s="213"/>
      <c r="D233" s="202" t="s">
        <v>160</v>
      </c>
      <c r="E233" s="214" t="s">
        <v>1</v>
      </c>
      <c r="F233" s="215" t="s">
        <v>162</v>
      </c>
      <c r="G233" s="213"/>
      <c r="H233" s="216">
        <v>0.475</v>
      </c>
      <c r="I233" s="217"/>
      <c r="J233" s="213"/>
      <c r="K233" s="213"/>
      <c r="L233" s="218"/>
      <c r="M233" s="219"/>
      <c r="N233" s="220"/>
      <c r="O233" s="220"/>
      <c r="P233" s="220"/>
      <c r="Q233" s="220"/>
      <c r="R233" s="220"/>
      <c r="S233" s="220"/>
      <c r="T233" s="221"/>
      <c r="AT233" s="222" t="s">
        <v>160</v>
      </c>
      <c r="AU233" s="222" t="s">
        <v>159</v>
      </c>
      <c r="AV233" s="14" t="s">
        <v>158</v>
      </c>
      <c r="AW233" s="14" t="s">
        <v>34</v>
      </c>
      <c r="AX233" s="14" t="s">
        <v>84</v>
      </c>
      <c r="AY233" s="222" t="s">
        <v>151</v>
      </c>
    </row>
    <row r="234" spans="1:65" s="2" customFormat="1" ht="16.5" customHeight="1">
      <c r="A234" s="35"/>
      <c r="B234" s="36"/>
      <c r="C234" s="187" t="s">
        <v>363</v>
      </c>
      <c r="D234" s="187" t="s">
        <v>153</v>
      </c>
      <c r="E234" s="188" t="s">
        <v>658</v>
      </c>
      <c r="F234" s="189" t="s">
        <v>971</v>
      </c>
      <c r="G234" s="190" t="s">
        <v>479</v>
      </c>
      <c r="H234" s="258"/>
      <c r="I234" s="192"/>
      <c r="J234" s="193">
        <f>ROUND(I234*H234,2)</f>
        <v>0</v>
      </c>
      <c r="K234" s="322" t="s">
        <v>157</v>
      </c>
      <c r="L234" s="40"/>
      <c r="M234" s="194" t="s">
        <v>1</v>
      </c>
      <c r="N234" s="195" t="s">
        <v>42</v>
      </c>
      <c r="O234" s="72"/>
      <c r="P234" s="196">
        <f>O234*H234</f>
        <v>0</v>
      </c>
      <c r="Q234" s="196">
        <v>0</v>
      </c>
      <c r="R234" s="196">
        <f>Q234*H234</f>
        <v>0</v>
      </c>
      <c r="S234" s="196">
        <v>0</v>
      </c>
      <c r="T234" s="19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8" t="s">
        <v>194</v>
      </c>
      <c r="AT234" s="198" t="s">
        <v>153</v>
      </c>
      <c r="AU234" s="198" t="s">
        <v>159</v>
      </c>
      <c r="AY234" s="18" t="s">
        <v>151</v>
      </c>
      <c r="BE234" s="199">
        <f>IF(N234="základní",J234,0)</f>
        <v>0</v>
      </c>
      <c r="BF234" s="199">
        <f>IF(N234="snížená",J234,0)</f>
        <v>0</v>
      </c>
      <c r="BG234" s="199">
        <f>IF(N234="zákl. přenesená",J234,0)</f>
        <v>0</v>
      </c>
      <c r="BH234" s="199">
        <f>IF(N234="sníž. přenesená",J234,0)</f>
        <v>0</v>
      </c>
      <c r="BI234" s="199">
        <f>IF(N234="nulová",J234,0)</f>
        <v>0</v>
      </c>
      <c r="BJ234" s="18" t="s">
        <v>159</v>
      </c>
      <c r="BK234" s="199">
        <f>ROUND(I234*H234,2)</f>
        <v>0</v>
      </c>
      <c r="BL234" s="18" t="s">
        <v>194</v>
      </c>
      <c r="BM234" s="198" t="s">
        <v>801</v>
      </c>
    </row>
    <row r="235" spans="2:63" s="12" customFormat="1" ht="22.9" customHeight="1">
      <c r="B235" s="171"/>
      <c r="C235" s="172"/>
      <c r="D235" s="173" t="s">
        <v>75</v>
      </c>
      <c r="E235" s="185" t="s">
        <v>721</v>
      </c>
      <c r="F235" s="185" t="s">
        <v>722</v>
      </c>
      <c r="G235" s="172"/>
      <c r="H235" s="172"/>
      <c r="I235" s="175"/>
      <c r="J235" s="186">
        <f>BK235</f>
        <v>0</v>
      </c>
      <c r="K235" s="172"/>
      <c r="L235" s="177"/>
      <c r="M235" s="178"/>
      <c r="N235" s="179"/>
      <c r="O235" s="179"/>
      <c r="P235" s="180">
        <f>SUM(P236:P244)</f>
        <v>0</v>
      </c>
      <c r="Q235" s="179"/>
      <c r="R235" s="180">
        <f>SUM(R236:R244)</f>
        <v>0.35227116</v>
      </c>
      <c r="S235" s="179"/>
      <c r="T235" s="181">
        <f>SUM(T236:T244)</f>
        <v>0</v>
      </c>
      <c r="AR235" s="182" t="s">
        <v>159</v>
      </c>
      <c r="AT235" s="183" t="s">
        <v>75</v>
      </c>
      <c r="AU235" s="183" t="s">
        <v>84</v>
      </c>
      <c r="AY235" s="182" t="s">
        <v>151</v>
      </c>
      <c r="BK235" s="184">
        <f>SUM(BK236:BK244)</f>
        <v>0</v>
      </c>
    </row>
    <row r="236" spans="1:65" s="2" customFormat="1" ht="16.5" customHeight="1">
      <c r="A236" s="35"/>
      <c r="B236" s="36"/>
      <c r="C236" s="187" t="s">
        <v>264</v>
      </c>
      <c r="D236" s="187" t="s">
        <v>153</v>
      </c>
      <c r="E236" s="188" t="s">
        <v>972</v>
      </c>
      <c r="F236" s="189" t="s">
        <v>973</v>
      </c>
      <c r="G236" s="190" t="s">
        <v>165</v>
      </c>
      <c r="H236" s="191">
        <v>20</v>
      </c>
      <c r="I236" s="192"/>
      <c r="J236" s="193">
        <f>ROUND(I236*H236,2)</f>
        <v>0</v>
      </c>
      <c r="K236" s="322" t="s">
        <v>157</v>
      </c>
      <c r="L236" s="40"/>
      <c r="M236" s="194" t="s">
        <v>1</v>
      </c>
      <c r="N236" s="195" t="s">
        <v>42</v>
      </c>
      <c r="O236" s="72"/>
      <c r="P236" s="196">
        <f>O236*H236</f>
        <v>0</v>
      </c>
      <c r="Q236" s="196">
        <v>0.017613558</v>
      </c>
      <c r="R236" s="196">
        <f>Q236*H236</f>
        <v>0.35227116</v>
      </c>
      <c r="S236" s="196">
        <v>0</v>
      </c>
      <c r="T236" s="19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98" t="s">
        <v>194</v>
      </c>
      <c r="AT236" s="198" t="s">
        <v>153</v>
      </c>
      <c r="AU236" s="198" t="s">
        <v>159</v>
      </c>
      <c r="AY236" s="18" t="s">
        <v>151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8" t="s">
        <v>159</v>
      </c>
      <c r="BK236" s="199">
        <f>ROUND(I236*H236,2)</f>
        <v>0</v>
      </c>
      <c r="BL236" s="18" t="s">
        <v>194</v>
      </c>
      <c r="BM236" s="198" t="s">
        <v>831</v>
      </c>
    </row>
    <row r="237" spans="2:51" s="15" customFormat="1" ht="11.25">
      <c r="B237" s="223"/>
      <c r="C237" s="224"/>
      <c r="D237" s="202" t="s">
        <v>160</v>
      </c>
      <c r="E237" s="225" t="s">
        <v>1</v>
      </c>
      <c r="F237" s="226" t="s">
        <v>974</v>
      </c>
      <c r="G237" s="224"/>
      <c r="H237" s="225" t="s">
        <v>1</v>
      </c>
      <c r="I237" s="227"/>
      <c r="J237" s="224"/>
      <c r="K237" s="224"/>
      <c r="L237" s="228"/>
      <c r="M237" s="229"/>
      <c r="N237" s="230"/>
      <c r="O237" s="230"/>
      <c r="P237" s="230"/>
      <c r="Q237" s="230"/>
      <c r="R237" s="230"/>
      <c r="S237" s="230"/>
      <c r="T237" s="231"/>
      <c r="AT237" s="232" t="s">
        <v>160</v>
      </c>
      <c r="AU237" s="232" t="s">
        <v>159</v>
      </c>
      <c r="AV237" s="15" t="s">
        <v>84</v>
      </c>
      <c r="AW237" s="15" t="s">
        <v>34</v>
      </c>
      <c r="AX237" s="15" t="s">
        <v>76</v>
      </c>
      <c r="AY237" s="232" t="s">
        <v>151</v>
      </c>
    </row>
    <row r="238" spans="2:51" s="13" customFormat="1" ht="11.25">
      <c r="B238" s="200"/>
      <c r="C238" s="201"/>
      <c r="D238" s="202" t="s">
        <v>160</v>
      </c>
      <c r="E238" s="203" t="s">
        <v>1</v>
      </c>
      <c r="F238" s="204" t="s">
        <v>205</v>
      </c>
      <c r="G238" s="201"/>
      <c r="H238" s="205">
        <v>20</v>
      </c>
      <c r="I238" s="206"/>
      <c r="J238" s="201"/>
      <c r="K238" s="201"/>
      <c r="L238" s="207"/>
      <c r="M238" s="208"/>
      <c r="N238" s="209"/>
      <c r="O238" s="209"/>
      <c r="P238" s="209"/>
      <c r="Q238" s="209"/>
      <c r="R238" s="209"/>
      <c r="S238" s="209"/>
      <c r="T238" s="210"/>
      <c r="AT238" s="211" t="s">
        <v>160</v>
      </c>
      <c r="AU238" s="211" t="s">
        <v>159</v>
      </c>
      <c r="AV238" s="13" t="s">
        <v>159</v>
      </c>
      <c r="AW238" s="13" t="s">
        <v>34</v>
      </c>
      <c r="AX238" s="13" t="s">
        <v>76</v>
      </c>
      <c r="AY238" s="211" t="s">
        <v>151</v>
      </c>
    </row>
    <row r="239" spans="2:51" s="14" customFormat="1" ht="11.25">
      <c r="B239" s="212"/>
      <c r="C239" s="213"/>
      <c r="D239" s="202" t="s">
        <v>160</v>
      </c>
      <c r="E239" s="214" t="s">
        <v>1</v>
      </c>
      <c r="F239" s="215" t="s">
        <v>162</v>
      </c>
      <c r="G239" s="213"/>
      <c r="H239" s="216">
        <v>20</v>
      </c>
      <c r="I239" s="217"/>
      <c r="J239" s="213"/>
      <c r="K239" s="213"/>
      <c r="L239" s="218"/>
      <c r="M239" s="219"/>
      <c r="N239" s="220"/>
      <c r="O239" s="220"/>
      <c r="P239" s="220"/>
      <c r="Q239" s="220"/>
      <c r="R239" s="220"/>
      <c r="S239" s="220"/>
      <c r="T239" s="221"/>
      <c r="AT239" s="222" t="s">
        <v>160</v>
      </c>
      <c r="AU239" s="222" t="s">
        <v>159</v>
      </c>
      <c r="AV239" s="14" t="s">
        <v>158</v>
      </c>
      <c r="AW239" s="14" t="s">
        <v>34</v>
      </c>
      <c r="AX239" s="14" t="s">
        <v>84</v>
      </c>
      <c r="AY239" s="222" t="s">
        <v>151</v>
      </c>
    </row>
    <row r="240" spans="1:65" s="2" customFormat="1" ht="16.5" customHeight="1">
      <c r="A240" s="35"/>
      <c r="B240" s="36"/>
      <c r="C240" s="187" t="s">
        <v>379</v>
      </c>
      <c r="D240" s="187" t="s">
        <v>153</v>
      </c>
      <c r="E240" s="188" t="s">
        <v>975</v>
      </c>
      <c r="F240" s="189" t="s">
        <v>976</v>
      </c>
      <c r="G240" s="190" t="s">
        <v>165</v>
      </c>
      <c r="H240" s="191">
        <v>20</v>
      </c>
      <c r="I240" s="192"/>
      <c r="J240" s="193">
        <f>ROUND(I240*H240,2)</f>
        <v>0</v>
      </c>
      <c r="K240" s="322" t="s">
        <v>157</v>
      </c>
      <c r="L240" s="40"/>
      <c r="M240" s="194" t="s">
        <v>1</v>
      </c>
      <c r="N240" s="195" t="s">
        <v>42</v>
      </c>
      <c r="O240" s="72"/>
      <c r="P240" s="196">
        <f>O240*H240</f>
        <v>0</v>
      </c>
      <c r="Q240" s="196">
        <v>0</v>
      </c>
      <c r="R240" s="196">
        <f>Q240*H240</f>
        <v>0</v>
      </c>
      <c r="S240" s="196">
        <v>0</v>
      </c>
      <c r="T240" s="19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8" t="s">
        <v>194</v>
      </c>
      <c r="AT240" s="198" t="s">
        <v>153</v>
      </c>
      <c r="AU240" s="198" t="s">
        <v>159</v>
      </c>
      <c r="AY240" s="18" t="s">
        <v>151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18" t="s">
        <v>159</v>
      </c>
      <c r="BK240" s="199">
        <f>ROUND(I240*H240,2)</f>
        <v>0</v>
      </c>
      <c r="BL240" s="18" t="s">
        <v>194</v>
      </c>
      <c r="BM240" s="198" t="s">
        <v>835</v>
      </c>
    </row>
    <row r="241" spans="2:51" s="15" customFormat="1" ht="11.25">
      <c r="B241" s="223"/>
      <c r="C241" s="224"/>
      <c r="D241" s="202" t="s">
        <v>160</v>
      </c>
      <c r="E241" s="225" t="s">
        <v>1</v>
      </c>
      <c r="F241" s="226" t="s">
        <v>977</v>
      </c>
      <c r="G241" s="224"/>
      <c r="H241" s="225" t="s">
        <v>1</v>
      </c>
      <c r="I241" s="227"/>
      <c r="J241" s="224"/>
      <c r="K241" s="224"/>
      <c r="L241" s="228"/>
      <c r="M241" s="229"/>
      <c r="N241" s="230"/>
      <c r="O241" s="230"/>
      <c r="P241" s="230"/>
      <c r="Q241" s="230"/>
      <c r="R241" s="230"/>
      <c r="S241" s="230"/>
      <c r="T241" s="231"/>
      <c r="AT241" s="232" t="s">
        <v>160</v>
      </c>
      <c r="AU241" s="232" t="s">
        <v>159</v>
      </c>
      <c r="AV241" s="15" t="s">
        <v>84</v>
      </c>
      <c r="AW241" s="15" t="s">
        <v>34</v>
      </c>
      <c r="AX241" s="15" t="s">
        <v>76</v>
      </c>
      <c r="AY241" s="232" t="s">
        <v>151</v>
      </c>
    </row>
    <row r="242" spans="2:51" s="13" customFormat="1" ht="11.25">
      <c r="B242" s="200"/>
      <c r="C242" s="201"/>
      <c r="D242" s="202" t="s">
        <v>160</v>
      </c>
      <c r="E242" s="203" t="s">
        <v>1</v>
      </c>
      <c r="F242" s="204" t="s">
        <v>205</v>
      </c>
      <c r="G242" s="201"/>
      <c r="H242" s="205">
        <v>20</v>
      </c>
      <c r="I242" s="206"/>
      <c r="J242" s="201"/>
      <c r="K242" s="201"/>
      <c r="L242" s="207"/>
      <c r="M242" s="208"/>
      <c r="N242" s="209"/>
      <c r="O242" s="209"/>
      <c r="P242" s="209"/>
      <c r="Q242" s="209"/>
      <c r="R242" s="209"/>
      <c r="S242" s="209"/>
      <c r="T242" s="210"/>
      <c r="AT242" s="211" t="s">
        <v>160</v>
      </c>
      <c r="AU242" s="211" t="s">
        <v>159</v>
      </c>
      <c r="AV242" s="13" t="s">
        <v>159</v>
      </c>
      <c r="AW242" s="13" t="s">
        <v>34</v>
      </c>
      <c r="AX242" s="13" t="s">
        <v>76</v>
      </c>
      <c r="AY242" s="211" t="s">
        <v>151</v>
      </c>
    </row>
    <row r="243" spans="2:51" s="14" customFormat="1" ht="11.25">
      <c r="B243" s="212"/>
      <c r="C243" s="213"/>
      <c r="D243" s="202" t="s">
        <v>160</v>
      </c>
      <c r="E243" s="214" t="s">
        <v>1</v>
      </c>
      <c r="F243" s="215" t="s">
        <v>162</v>
      </c>
      <c r="G243" s="213"/>
      <c r="H243" s="216">
        <v>20</v>
      </c>
      <c r="I243" s="217"/>
      <c r="J243" s="213"/>
      <c r="K243" s="213"/>
      <c r="L243" s="218"/>
      <c r="M243" s="219"/>
      <c r="N243" s="220"/>
      <c r="O243" s="220"/>
      <c r="P243" s="220"/>
      <c r="Q243" s="220"/>
      <c r="R243" s="220"/>
      <c r="S243" s="220"/>
      <c r="T243" s="221"/>
      <c r="AT243" s="222" t="s">
        <v>160</v>
      </c>
      <c r="AU243" s="222" t="s">
        <v>159</v>
      </c>
      <c r="AV243" s="14" t="s">
        <v>158</v>
      </c>
      <c r="AW243" s="14" t="s">
        <v>34</v>
      </c>
      <c r="AX243" s="14" t="s">
        <v>84</v>
      </c>
      <c r="AY243" s="222" t="s">
        <v>151</v>
      </c>
    </row>
    <row r="244" spans="1:65" s="2" customFormat="1" ht="16.5" customHeight="1">
      <c r="A244" s="35"/>
      <c r="B244" s="36"/>
      <c r="C244" s="187" t="s">
        <v>267</v>
      </c>
      <c r="D244" s="187" t="s">
        <v>153</v>
      </c>
      <c r="E244" s="188" t="s">
        <v>748</v>
      </c>
      <c r="F244" s="189" t="s">
        <v>978</v>
      </c>
      <c r="G244" s="190" t="s">
        <v>479</v>
      </c>
      <c r="H244" s="258"/>
      <c r="I244" s="192"/>
      <c r="J244" s="193">
        <f>ROUND(I244*H244,2)</f>
        <v>0</v>
      </c>
      <c r="K244" s="322" t="s">
        <v>157</v>
      </c>
      <c r="L244" s="40"/>
      <c r="M244" s="194" t="s">
        <v>1</v>
      </c>
      <c r="N244" s="195" t="s">
        <v>42</v>
      </c>
      <c r="O244" s="72"/>
      <c r="P244" s="196">
        <f>O244*H244</f>
        <v>0</v>
      </c>
      <c r="Q244" s="196">
        <v>0</v>
      </c>
      <c r="R244" s="196">
        <f>Q244*H244</f>
        <v>0</v>
      </c>
      <c r="S244" s="196">
        <v>0</v>
      </c>
      <c r="T244" s="19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8" t="s">
        <v>194</v>
      </c>
      <c r="AT244" s="198" t="s">
        <v>153</v>
      </c>
      <c r="AU244" s="198" t="s">
        <v>159</v>
      </c>
      <c r="AY244" s="18" t="s">
        <v>151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18" t="s">
        <v>159</v>
      </c>
      <c r="BK244" s="199">
        <f>ROUND(I244*H244,2)</f>
        <v>0</v>
      </c>
      <c r="BL244" s="18" t="s">
        <v>194</v>
      </c>
      <c r="BM244" s="198" t="s">
        <v>840</v>
      </c>
    </row>
    <row r="245" spans="2:63" s="12" customFormat="1" ht="22.9" customHeight="1">
      <c r="B245" s="171"/>
      <c r="C245" s="172"/>
      <c r="D245" s="173" t="s">
        <v>75</v>
      </c>
      <c r="E245" s="185" t="s">
        <v>796</v>
      </c>
      <c r="F245" s="185" t="s">
        <v>797</v>
      </c>
      <c r="G245" s="172"/>
      <c r="H245" s="172"/>
      <c r="I245" s="175"/>
      <c r="J245" s="186">
        <f>BK245</f>
        <v>0</v>
      </c>
      <c r="K245" s="172"/>
      <c r="L245" s="177"/>
      <c r="M245" s="178"/>
      <c r="N245" s="179"/>
      <c r="O245" s="179"/>
      <c r="P245" s="180">
        <f>SUM(P246:P252)</f>
        <v>0</v>
      </c>
      <c r="Q245" s="179"/>
      <c r="R245" s="180">
        <f>SUM(R246:R252)</f>
        <v>0.33075</v>
      </c>
      <c r="S245" s="179"/>
      <c r="T245" s="181">
        <f>SUM(T246:T252)</f>
        <v>0</v>
      </c>
      <c r="AR245" s="182" t="s">
        <v>159</v>
      </c>
      <c r="AT245" s="183" t="s">
        <v>75</v>
      </c>
      <c r="AU245" s="183" t="s">
        <v>84</v>
      </c>
      <c r="AY245" s="182" t="s">
        <v>151</v>
      </c>
      <c r="BK245" s="184">
        <f>SUM(BK246:BK252)</f>
        <v>0</v>
      </c>
    </row>
    <row r="246" spans="1:65" s="2" customFormat="1" ht="16.5" customHeight="1">
      <c r="A246" s="35"/>
      <c r="B246" s="36"/>
      <c r="C246" s="187" t="s">
        <v>388</v>
      </c>
      <c r="D246" s="187" t="s">
        <v>153</v>
      </c>
      <c r="E246" s="188" t="s">
        <v>979</v>
      </c>
      <c r="F246" s="189" t="s">
        <v>980</v>
      </c>
      <c r="G246" s="190" t="s">
        <v>165</v>
      </c>
      <c r="H246" s="191">
        <v>35</v>
      </c>
      <c r="I246" s="192"/>
      <c r="J246" s="193">
        <f>ROUND(I246*H246,2)</f>
        <v>0</v>
      </c>
      <c r="K246" s="322" t="s">
        <v>157</v>
      </c>
      <c r="L246" s="40"/>
      <c r="M246" s="194" t="s">
        <v>1</v>
      </c>
      <c r="N246" s="195" t="s">
        <v>42</v>
      </c>
      <c r="O246" s="72"/>
      <c r="P246" s="196">
        <f>O246*H246</f>
        <v>0</v>
      </c>
      <c r="Q246" s="196">
        <v>0</v>
      </c>
      <c r="R246" s="196">
        <f>Q246*H246</f>
        <v>0</v>
      </c>
      <c r="S246" s="196">
        <v>0</v>
      </c>
      <c r="T246" s="197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98" t="s">
        <v>194</v>
      </c>
      <c r="AT246" s="198" t="s">
        <v>153</v>
      </c>
      <c r="AU246" s="198" t="s">
        <v>159</v>
      </c>
      <c r="AY246" s="18" t="s">
        <v>151</v>
      </c>
      <c r="BE246" s="199">
        <f>IF(N246="základní",J246,0)</f>
        <v>0</v>
      </c>
      <c r="BF246" s="199">
        <f>IF(N246="snížená",J246,0)</f>
        <v>0</v>
      </c>
      <c r="BG246" s="199">
        <f>IF(N246="zákl. přenesená",J246,0)</f>
        <v>0</v>
      </c>
      <c r="BH246" s="199">
        <f>IF(N246="sníž. přenesená",J246,0)</f>
        <v>0</v>
      </c>
      <c r="BI246" s="199">
        <f>IF(N246="nulová",J246,0)</f>
        <v>0</v>
      </c>
      <c r="BJ246" s="18" t="s">
        <v>159</v>
      </c>
      <c r="BK246" s="199">
        <f>ROUND(I246*H246,2)</f>
        <v>0</v>
      </c>
      <c r="BL246" s="18" t="s">
        <v>194</v>
      </c>
      <c r="BM246" s="198" t="s">
        <v>844</v>
      </c>
    </row>
    <row r="247" spans="2:51" s="13" customFormat="1" ht="11.25">
      <c r="B247" s="200"/>
      <c r="C247" s="201"/>
      <c r="D247" s="202" t="s">
        <v>160</v>
      </c>
      <c r="E247" s="203" t="s">
        <v>1</v>
      </c>
      <c r="F247" s="204" t="s">
        <v>981</v>
      </c>
      <c r="G247" s="201"/>
      <c r="H247" s="205">
        <v>35</v>
      </c>
      <c r="I247" s="206"/>
      <c r="J247" s="201"/>
      <c r="K247" s="201"/>
      <c r="L247" s="207"/>
      <c r="M247" s="208"/>
      <c r="N247" s="209"/>
      <c r="O247" s="209"/>
      <c r="P247" s="209"/>
      <c r="Q247" s="209"/>
      <c r="R247" s="209"/>
      <c r="S247" s="209"/>
      <c r="T247" s="210"/>
      <c r="AT247" s="211" t="s">
        <v>160</v>
      </c>
      <c r="AU247" s="211" t="s">
        <v>159</v>
      </c>
      <c r="AV247" s="13" t="s">
        <v>159</v>
      </c>
      <c r="AW247" s="13" t="s">
        <v>34</v>
      </c>
      <c r="AX247" s="13" t="s">
        <v>76</v>
      </c>
      <c r="AY247" s="211" t="s">
        <v>151</v>
      </c>
    </row>
    <row r="248" spans="2:51" s="14" customFormat="1" ht="11.25">
      <c r="B248" s="212"/>
      <c r="C248" s="213"/>
      <c r="D248" s="202" t="s">
        <v>160</v>
      </c>
      <c r="E248" s="214" t="s">
        <v>1</v>
      </c>
      <c r="F248" s="215" t="s">
        <v>162</v>
      </c>
      <c r="G248" s="213"/>
      <c r="H248" s="216">
        <v>35</v>
      </c>
      <c r="I248" s="217"/>
      <c r="J248" s="213"/>
      <c r="K248" s="213"/>
      <c r="L248" s="218"/>
      <c r="M248" s="219"/>
      <c r="N248" s="220"/>
      <c r="O248" s="220"/>
      <c r="P248" s="220"/>
      <c r="Q248" s="220"/>
      <c r="R248" s="220"/>
      <c r="S248" s="220"/>
      <c r="T248" s="221"/>
      <c r="AT248" s="222" t="s">
        <v>160</v>
      </c>
      <c r="AU248" s="222" t="s">
        <v>159</v>
      </c>
      <c r="AV248" s="14" t="s">
        <v>158</v>
      </c>
      <c r="AW248" s="14" t="s">
        <v>34</v>
      </c>
      <c r="AX248" s="14" t="s">
        <v>84</v>
      </c>
      <c r="AY248" s="222" t="s">
        <v>151</v>
      </c>
    </row>
    <row r="249" spans="1:65" s="2" customFormat="1" ht="16.5" customHeight="1">
      <c r="A249" s="35"/>
      <c r="B249" s="36"/>
      <c r="C249" s="187" t="s">
        <v>271</v>
      </c>
      <c r="D249" s="187" t="s">
        <v>153</v>
      </c>
      <c r="E249" s="188" t="s">
        <v>982</v>
      </c>
      <c r="F249" s="189" t="s">
        <v>983</v>
      </c>
      <c r="G249" s="190" t="s">
        <v>165</v>
      </c>
      <c r="H249" s="191">
        <v>35</v>
      </c>
      <c r="I249" s="192"/>
      <c r="J249" s="193">
        <f>ROUND(I249*H249,2)</f>
        <v>0</v>
      </c>
      <c r="K249" s="322" t="s">
        <v>157</v>
      </c>
      <c r="L249" s="40"/>
      <c r="M249" s="194" t="s">
        <v>1</v>
      </c>
      <c r="N249" s="195" t="s">
        <v>42</v>
      </c>
      <c r="O249" s="72"/>
      <c r="P249" s="196">
        <f>O249*H249</f>
        <v>0</v>
      </c>
      <c r="Q249" s="196">
        <v>0.0045</v>
      </c>
      <c r="R249" s="196">
        <f>Q249*H249</f>
        <v>0.1575</v>
      </c>
      <c r="S249" s="196">
        <v>0</v>
      </c>
      <c r="T249" s="197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98" t="s">
        <v>194</v>
      </c>
      <c r="AT249" s="198" t="s">
        <v>153</v>
      </c>
      <c r="AU249" s="198" t="s">
        <v>159</v>
      </c>
      <c r="AY249" s="18" t="s">
        <v>151</v>
      </c>
      <c r="BE249" s="199">
        <f>IF(N249="základní",J249,0)</f>
        <v>0</v>
      </c>
      <c r="BF249" s="199">
        <f>IF(N249="snížená",J249,0)</f>
        <v>0</v>
      </c>
      <c r="BG249" s="199">
        <f>IF(N249="zákl. přenesená",J249,0)</f>
        <v>0</v>
      </c>
      <c r="BH249" s="199">
        <f>IF(N249="sníž. přenesená",J249,0)</f>
        <v>0</v>
      </c>
      <c r="BI249" s="199">
        <f>IF(N249="nulová",J249,0)</f>
        <v>0</v>
      </c>
      <c r="BJ249" s="18" t="s">
        <v>159</v>
      </c>
      <c r="BK249" s="199">
        <f>ROUND(I249*H249,2)</f>
        <v>0</v>
      </c>
      <c r="BL249" s="18" t="s">
        <v>194</v>
      </c>
      <c r="BM249" s="198" t="s">
        <v>848</v>
      </c>
    </row>
    <row r="250" spans="1:65" s="2" customFormat="1" ht="16.5" customHeight="1">
      <c r="A250" s="35"/>
      <c r="B250" s="36"/>
      <c r="C250" s="187" t="s">
        <v>395</v>
      </c>
      <c r="D250" s="187" t="s">
        <v>153</v>
      </c>
      <c r="E250" s="188" t="s">
        <v>984</v>
      </c>
      <c r="F250" s="189" t="s">
        <v>985</v>
      </c>
      <c r="G250" s="190" t="s">
        <v>165</v>
      </c>
      <c r="H250" s="191">
        <v>35</v>
      </c>
      <c r="I250" s="192"/>
      <c r="J250" s="193">
        <f>ROUND(I250*H250,2)</f>
        <v>0</v>
      </c>
      <c r="K250" s="322" t="s">
        <v>157</v>
      </c>
      <c r="L250" s="40"/>
      <c r="M250" s="194" t="s">
        <v>1</v>
      </c>
      <c r="N250" s="195" t="s">
        <v>42</v>
      </c>
      <c r="O250" s="72"/>
      <c r="P250" s="196">
        <f>O250*H250</f>
        <v>0</v>
      </c>
      <c r="Q250" s="196">
        <v>0.00495</v>
      </c>
      <c r="R250" s="196">
        <f>Q250*H250</f>
        <v>0.17325000000000002</v>
      </c>
      <c r="S250" s="196">
        <v>0</v>
      </c>
      <c r="T250" s="197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98" t="s">
        <v>194</v>
      </c>
      <c r="AT250" s="198" t="s">
        <v>153</v>
      </c>
      <c r="AU250" s="198" t="s">
        <v>159</v>
      </c>
      <c r="AY250" s="18" t="s">
        <v>151</v>
      </c>
      <c r="BE250" s="199">
        <f>IF(N250="základní",J250,0)</f>
        <v>0</v>
      </c>
      <c r="BF250" s="199">
        <f>IF(N250="snížená",J250,0)</f>
        <v>0</v>
      </c>
      <c r="BG250" s="199">
        <f>IF(N250="zákl. přenesená",J250,0)</f>
        <v>0</v>
      </c>
      <c r="BH250" s="199">
        <f>IF(N250="sníž. přenesená",J250,0)</f>
        <v>0</v>
      </c>
      <c r="BI250" s="199">
        <f>IF(N250="nulová",J250,0)</f>
        <v>0</v>
      </c>
      <c r="BJ250" s="18" t="s">
        <v>159</v>
      </c>
      <c r="BK250" s="199">
        <f>ROUND(I250*H250,2)</f>
        <v>0</v>
      </c>
      <c r="BL250" s="18" t="s">
        <v>194</v>
      </c>
      <c r="BM250" s="198" t="s">
        <v>850</v>
      </c>
    </row>
    <row r="251" spans="1:65" s="2" customFormat="1" ht="16.5" customHeight="1">
      <c r="A251" s="35"/>
      <c r="B251" s="36"/>
      <c r="C251" s="248" t="s">
        <v>275</v>
      </c>
      <c r="D251" s="248" t="s">
        <v>450</v>
      </c>
      <c r="E251" s="249" t="s">
        <v>986</v>
      </c>
      <c r="F251" s="250" t="s">
        <v>987</v>
      </c>
      <c r="G251" s="251" t="s">
        <v>165</v>
      </c>
      <c r="H251" s="252">
        <v>40.25</v>
      </c>
      <c r="I251" s="253"/>
      <c r="J251" s="254">
        <f>ROUND(I251*H251,2)</f>
        <v>0</v>
      </c>
      <c r="K251" s="322" t="s">
        <v>157</v>
      </c>
      <c r="L251" s="255"/>
      <c r="M251" s="256" t="s">
        <v>1</v>
      </c>
      <c r="N251" s="257" t="s">
        <v>42</v>
      </c>
      <c r="O251" s="72"/>
      <c r="P251" s="196">
        <f>O251*H251</f>
        <v>0</v>
      </c>
      <c r="Q251" s="196">
        <v>0</v>
      </c>
      <c r="R251" s="196">
        <f>Q251*H251</f>
        <v>0</v>
      </c>
      <c r="S251" s="196">
        <v>0</v>
      </c>
      <c r="T251" s="19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8" t="s">
        <v>235</v>
      </c>
      <c r="AT251" s="198" t="s">
        <v>450</v>
      </c>
      <c r="AU251" s="198" t="s">
        <v>159</v>
      </c>
      <c r="AY251" s="18" t="s">
        <v>151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8" t="s">
        <v>159</v>
      </c>
      <c r="BK251" s="199">
        <f>ROUND(I251*H251,2)</f>
        <v>0</v>
      </c>
      <c r="BL251" s="18" t="s">
        <v>194</v>
      </c>
      <c r="BM251" s="198" t="s">
        <v>854</v>
      </c>
    </row>
    <row r="252" spans="1:65" s="2" customFormat="1" ht="16.5" customHeight="1">
      <c r="A252" s="35"/>
      <c r="B252" s="36"/>
      <c r="C252" s="187" t="s">
        <v>409</v>
      </c>
      <c r="D252" s="187" t="s">
        <v>153</v>
      </c>
      <c r="E252" s="188" t="s">
        <v>833</v>
      </c>
      <c r="F252" s="189" t="s">
        <v>988</v>
      </c>
      <c r="G252" s="190" t="s">
        <v>479</v>
      </c>
      <c r="H252" s="258"/>
      <c r="I252" s="192"/>
      <c r="J252" s="193">
        <f>ROUND(I252*H252,2)</f>
        <v>0</v>
      </c>
      <c r="K252" s="322" t="s">
        <v>157</v>
      </c>
      <c r="L252" s="40"/>
      <c r="M252" s="194" t="s">
        <v>1</v>
      </c>
      <c r="N252" s="195" t="s">
        <v>42</v>
      </c>
      <c r="O252" s="72"/>
      <c r="P252" s="196">
        <f>O252*H252</f>
        <v>0</v>
      </c>
      <c r="Q252" s="196">
        <v>0</v>
      </c>
      <c r="R252" s="196">
        <f>Q252*H252</f>
        <v>0</v>
      </c>
      <c r="S252" s="196">
        <v>0</v>
      </c>
      <c r="T252" s="197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8" t="s">
        <v>194</v>
      </c>
      <c r="AT252" s="198" t="s">
        <v>153</v>
      </c>
      <c r="AU252" s="198" t="s">
        <v>159</v>
      </c>
      <c r="AY252" s="18" t="s">
        <v>151</v>
      </c>
      <c r="BE252" s="199">
        <f>IF(N252="základní",J252,0)</f>
        <v>0</v>
      </c>
      <c r="BF252" s="199">
        <f>IF(N252="snížená",J252,0)</f>
        <v>0</v>
      </c>
      <c r="BG252" s="199">
        <f>IF(N252="zákl. přenesená",J252,0)</f>
        <v>0</v>
      </c>
      <c r="BH252" s="199">
        <f>IF(N252="sníž. přenesená",J252,0)</f>
        <v>0</v>
      </c>
      <c r="BI252" s="199">
        <f>IF(N252="nulová",J252,0)</f>
        <v>0</v>
      </c>
      <c r="BJ252" s="18" t="s">
        <v>159</v>
      </c>
      <c r="BK252" s="199">
        <f>ROUND(I252*H252,2)</f>
        <v>0</v>
      </c>
      <c r="BL252" s="18" t="s">
        <v>194</v>
      </c>
      <c r="BM252" s="198" t="s">
        <v>858</v>
      </c>
    </row>
    <row r="253" spans="2:63" s="12" customFormat="1" ht="22.9" customHeight="1">
      <c r="B253" s="171"/>
      <c r="C253" s="172"/>
      <c r="D253" s="173" t="s">
        <v>75</v>
      </c>
      <c r="E253" s="185" t="s">
        <v>836</v>
      </c>
      <c r="F253" s="185" t="s">
        <v>837</v>
      </c>
      <c r="G253" s="172"/>
      <c r="H253" s="172"/>
      <c r="I253" s="175"/>
      <c r="J253" s="186">
        <f>BK253</f>
        <v>0</v>
      </c>
      <c r="K253" s="172"/>
      <c r="L253" s="177"/>
      <c r="M253" s="178"/>
      <c r="N253" s="179"/>
      <c r="O253" s="179"/>
      <c r="P253" s="180">
        <f>SUM(P254:P272)</f>
        <v>0</v>
      </c>
      <c r="Q253" s="179"/>
      <c r="R253" s="180">
        <f>SUM(R254:R272)</f>
        <v>0.4129609942</v>
      </c>
      <c r="S253" s="179"/>
      <c r="T253" s="181">
        <f>SUM(T254:T272)</f>
        <v>0</v>
      </c>
      <c r="AR253" s="182" t="s">
        <v>159</v>
      </c>
      <c r="AT253" s="183" t="s">
        <v>75</v>
      </c>
      <c r="AU253" s="183" t="s">
        <v>84</v>
      </c>
      <c r="AY253" s="182" t="s">
        <v>151</v>
      </c>
      <c r="BK253" s="184">
        <f>SUM(BK254:BK272)</f>
        <v>0</v>
      </c>
    </row>
    <row r="254" spans="1:65" s="2" customFormat="1" ht="16.5" customHeight="1">
      <c r="A254" s="35"/>
      <c r="B254" s="36"/>
      <c r="C254" s="187" t="s">
        <v>293</v>
      </c>
      <c r="D254" s="187" t="s">
        <v>153</v>
      </c>
      <c r="E254" s="188" t="s">
        <v>989</v>
      </c>
      <c r="F254" s="189" t="s">
        <v>990</v>
      </c>
      <c r="G254" s="190" t="s">
        <v>165</v>
      </c>
      <c r="H254" s="191">
        <v>603.036</v>
      </c>
      <c r="I254" s="192"/>
      <c r="J254" s="193">
        <f>ROUND(I254*H254,2)</f>
        <v>0</v>
      </c>
      <c r="K254" s="322" t="s">
        <v>157</v>
      </c>
      <c r="L254" s="40"/>
      <c r="M254" s="194" t="s">
        <v>1</v>
      </c>
      <c r="N254" s="195" t="s">
        <v>42</v>
      </c>
      <c r="O254" s="72"/>
      <c r="P254" s="196">
        <f>O254*H254</f>
        <v>0</v>
      </c>
      <c r="Q254" s="196">
        <v>0</v>
      </c>
      <c r="R254" s="196">
        <f>Q254*H254</f>
        <v>0</v>
      </c>
      <c r="S254" s="196">
        <v>0</v>
      </c>
      <c r="T254" s="197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98" t="s">
        <v>194</v>
      </c>
      <c r="AT254" s="198" t="s">
        <v>153</v>
      </c>
      <c r="AU254" s="198" t="s">
        <v>159</v>
      </c>
      <c r="AY254" s="18" t="s">
        <v>151</v>
      </c>
      <c r="BE254" s="199">
        <f>IF(N254="základní",J254,0)</f>
        <v>0</v>
      </c>
      <c r="BF254" s="199">
        <f>IF(N254="snížená",J254,0)</f>
        <v>0</v>
      </c>
      <c r="BG254" s="199">
        <f>IF(N254="zákl. přenesená",J254,0)</f>
        <v>0</v>
      </c>
      <c r="BH254" s="199">
        <f>IF(N254="sníž. přenesená",J254,0)</f>
        <v>0</v>
      </c>
      <c r="BI254" s="199">
        <f>IF(N254="nulová",J254,0)</f>
        <v>0</v>
      </c>
      <c r="BJ254" s="18" t="s">
        <v>159</v>
      </c>
      <c r="BK254" s="199">
        <f>ROUND(I254*H254,2)</f>
        <v>0</v>
      </c>
      <c r="BL254" s="18" t="s">
        <v>194</v>
      </c>
      <c r="BM254" s="198" t="s">
        <v>991</v>
      </c>
    </row>
    <row r="255" spans="2:51" s="13" customFormat="1" ht="11.25">
      <c r="B255" s="200"/>
      <c r="C255" s="201"/>
      <c r="D255" s="202" t="s">
        <v>160</v>
      </c>
      <c r="E255" s="203" t="s">
        <v>1</v>
      </c>
      <c r="F255" s="204" t="s">
        <v>992</v>
      </c>
      <c r="G255" s="201"/>
      <c r="H255" s="205">
        <v>603.036</v>
      </c>
      <c r="I255" s="206"/>
      <c r="J255" s="201"/>
      <c r="K255" s="201"/>
      <c r="L255" s="207"/>
      <c r="M255" s="208"/>
      <c r="N255" s="209"/>
      <c r="O255" s="209"/>
      <c r="P255" s="209"/>
      <c r="Q255" s="209"/>
      <c r="R255" s="209"/>
      <c r="S255" s="209"/>
      <c r="T255" s="210"/>
      <c r="AT255" s="211" t="s">
        <v>160</v>
      </c>
      <c r="AU255" s="211" t="s">
        <v>159</v>
      </c>
      <c r="AV255" s="13" t="s">
        <v>159</v>
      </c>
      <c r="AW255" s="13" t="s">
        <v>34</v>
      </c>
      <c r="AX255" s="13" t="s">
        <v>76</v>
      </c>
      <c r="AY255" s="211" t="s">
        <v>151</v>
      </c>
    </row>
    <row r="256" spans="2:51" s="14" customFormat="1" ht="11.25">
      <c r="B256" s="212"/>
      <c r="C256" s="213"/>
      <c r="D256" s="202" t="s">
        <v>160</v>
      </c>
      <c r="E256" s="214" t="s">
        <v>1</v>
      </c>
      <c r="F256" s="215" t="s">
        <v>162</v>
      </c>
      <c r="G256" s="213"/>
      <c r="H256" s="216">
        <v>603.036</v>
      </c>
      <c r="I256" s="217"/>
      <c r="J256" s="213"/>
      <c r="K256" s="213"/>
      <c r="L256" s="218"/>
      <c r="M256" s="219"/>
      <c r="N256" s="220"/>
      <c r="O256" s="220"/>
      <c r="P256" s="220"/>
      <c r="Q256" s="220"/>
      <c r="R256" s="220"/>
      <c r="S256" s="220"/>
      <c r="T256" s="221"/>
      <c r="AT256" s="222" t="s">
        <v>160</v>
      </c>
      <c r="AU256" s="222" t="s">
        <v>159</v>
      </c>
      <c r="AV256" s="14" t="s">
        <v>158</v>
      </c>
      <c r="AW256" s="14" t="s">
        <v>34</v>
      </c>
      <c r="AX256" s="14" t="s">
        <v>84</v>
      </c>
      <c r="AY256" s="222" t="s">
        <v>151</v>
      </c>
    </row>
    <row r="257" spans="1:65" s="2" customFormat="1" ht="16.5" customHeight="1">
      <c r="A257" s="35"/>
      <c r="B257" s="36"/>
      <c r="C257" s="187" t="s">
        <v>416</v>
      </c>
      <c r="D257" s="187" t="s">
        <v>153</v>
      </c>
      <c r="E257" s="188" t="s">
        <v>993</v>
      </c>
      <c r="F257" s="189" t="s">
        <v>994</v>
      </c>
      <c r="G257" s="190" t="s">
        <v>165</v>
      </c>
      <c r="H257" s="191">
        <v>603.036</v>
      </c>
      <c r="I257" s="192"/>
      <c r="J257" s="193">
        <f>ROUND(I257*H257,2)</f>
        <v>0</v>
      </c>
      <c r="K257" s="322" t="s">
        <v>157</v>
      </c>
      <c r="L257" s="40"/>
      <c r="M257" s="194" t="s">
        <v>1</v>
      </c>
      <c r="N257" s="195" t="s">
        <v>42</v>
      </c>
      <c r="O257" s="72"/>
      <c r="P257" s="196">
        <f>O257*H257</f>
        <v>0</v>
      </c>
      <c r="Q257" s="196">
        <v>0.000286</v>
      </c>
      <c r="R257" s="196">
        <f>Q257*H257</f>
        <v>0.172468296</v>
      </c>
      <c r="S257" s="196">
        <v>0</v>
      </c>
      <c r="T257" s="197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98" t="s">
        <v>194</v>
      </c>
      <c r="AT257" s="198" t="s">
        <v>153</v>
      </c>
      <c r="AU257" s="198" t="s">
        <v>159</v>
      </c>
      <c r="AY257" s="18" t="s">
        <v>151</v>
      </c>
      <c r="BE257" s="199">
        <f>IF(N257="základní",J257,0)</f>
        <v>0</v>
      </c>
      <c r="BF257" s="199">
        <f>IF(N257="snížená",J257,0)</f>
        <v>0</v>
      </c>
      <c r="BG257" s="199">
        <f>IF(N257="zákl. přenesená",J257,0)</f>
        <v>0</v>
      </c>
      <c r="BH257" s="199">
        <f>IF(N257="sníž. přenesená",J257,0)</f>
        <v>0</v>
      </c>
      <c r="BI257" s="199">
        <f>IF(N257="nulová",J257,0)</f>
        <v>0</v>
      </c>
      <c r="BJ257" s="18" t="s">
        <v>159</v>
      </c>
      <c r="BK257" s="199">
        <f>ROUND(I257*H257,2)</f>
        <v>0</v>
      </c>
      <c r="BL257" s="18" t="s">
        <v>194</v>
      </c>
      <c r="BM257" s="198" t="s">
        <v>995</v>
      </c>
    </row>
    <row r="258" spans="2:51" s="13" customFormat="1" ht="11.25">
      <c r="B258" s="200"/>
      <c r="C258" s="201"/>
      <c r="D258" s="202" t="s">
        <v>160</v>
      </c>
      <c r="E258" s="203" t="s">
        <v>1</v>
      </c>
      <c r="F258" s="204" t="s">
        <v>992</v>
      </c>
      <c r="G258" s="201"/>
      <c r="H258" s="205">
        <v>603.036</v>
      </c>
      <c r="I258" s="206"/>
      <c r="J258" s="201"/>
      <c r="K258" s="201"/>
      <c r="L258" s="207"/>
      <c r="M258" s="208"/>
      <c r="N258" s="209"/>
      <c r="O258" s="209"/>
      <c r="P258" s="209"/>
      <c r="Q258" s="209"/>
      <c r="R258" s="209"/>
      <c r="S258" s="209"/>
      <c r="T258" s="210"/>
      <c r="AT258" s="211" t="s">
        <v>160</v>
      </c>
      <c r="AU258" s="211" t="s">
        <v>159</v>
      </c>
      <c r="AV258" s="13" t="s">
        <v>159</v>
      </c>
      <c r="AW258" s="13" t="s">
        <v>34</v>
      </c>
      <c r="AX258" s="13" t="s">
        <v>76</v>
      </c>
      <c r="AY258" s="211" t="s">
        <v>151</v>
      </c>
    </row>
    <row r="259" spans="2:51" s="14" customFormat="1" ht="11.25">
      <c r="B259" s="212"/>
      <c r="C259" s="213"/>
      <c r="D259" s="202" t="s">
        <v>160</v>
      </c>
      <c r="E259" s="214" t="s">
        <v>1</v>
      </c>
      <c r="F259" s="215" t="s">
        <v>162</v>
      </c>
      <c r="G259" s="213"/>
      <c r="H259" s="216">
        <v>603.036</v>
      </c>
      <c r="I259" s="217"/>
      <c r="J259" s="213"/>
      <c r="K259" s="213"/>
      <c r="L259" s="218"/>
      <c r="M259" s="219"/>
      <c r="N259" s="220"/>
      <c r="O259" s="220"/>
      <c r="P259" s="220"/>
      <c r="Q259" s="220"/>
      <c r="R259" s="220"/>
      <c r="S259" s="220"/>
      <c r="T259" s="221"/>
      <c r="AT259" s="222" t="s">
        <v>160</v>
      </c>
      <c r="AU259" s="222" t="s">
        <v>159</v>
      </c>
      <c r="AV259" s="14" t="s">
        <v>158</v>
      </c>
      <c r="AW259" s="14" t="s">
        <v>34</v>
      </c>
      <c r="AX259" s="14" t="s">
        <v>84</v>
      </c>
      <c r="AY259" s="222" t="s">
        <v>151</v>
      </c>
    </row>
    <row r="260" spans="1:65" s="2" customFormat="1" ht="16.5" customHeight="1">
      <c r="A260" s="35"/>
      <c r="B260" s="36"/>
      <c r="C260" s="187" t="s">
        <v>298</v>
      </c>
      <c r="D260" s="187" t="s">
        <v>153</v>
      </c>
      <c r="E260" s="188" t="s">
        <v>996</v>
      </c>
      <c r="F260" s="189" t="s">
        <v>997</v>
      </c>
      <c r="G260" s="190" t="s">
        <v>165</v>
      </c>
      <c r="H260" s="191">
        <v>401.51</v>
      </c>
      <c r="I260" s="192"/>
      <c r="J260" s="193">
        <f>ROUND(I260*H260,2)</f>
        <v>0</v>
      </c>
      <c r="K260" s="322" t="s">
        <v>157</v>
      </c>
      <c r="L260" s="40"/>
      <c r="M260" s="194" t="s">
        <v>1</v>
      </c>
      <c r="N260" s="195" t="s">
        <v>42</v>
      </c>
      <c r="O260" s="72"/>
      <c r="P260" s="196">
        <f>O260*H260</f>
        <v>0</v>
      </c>
      <c r="Q260" s="196">
        <v>0.0002</v>
      </c>
      <c r="R260" s="196">
        <f>Q260*H260</f>
        <v>0.080302</v>
      </c>
      <c r="S260" s="196">
        <v>0</v>
      </c>
      <c r="T260" s="197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98" t="s">
        <v>194</v>
      </c>
      <c r="AT260" s="198" t="s">
        <v>153</v>
      </c>
      <c r="AU260" s="198" t="s">
        <v>159</v>
      </c>
      <c r="AY260" s="18" t="s">
        <v>151</v>
      </c>
      <c r="BE260" s="199">
        <f>IF(N260="základní",J260,0)</f>
        <v>0</v>
      </c>
      <c r="BF260" s="199">
        <f>IF(N260="snížená",J260,0)</f>
        <v>0</v>
      </c>
      <c r="BG260" s="199">
        <f>IF(N260="zákl. přenesená",J260,0)</f>
        <v>0</v>
      </c>
      <c r="BH260" s="199">
        <f>IF(N260="sníž. přenesená",J260,0)</f>
        <v>0</v>
      </c>
      <c r="BI260" s="199">
        <f>IF(N260="nulová",J260,0)</f>
        <v>0</v>
      </c>
      <c r="BJ260" s="18" t="s">
        <v>159</v>
      </c>
      <c r="BK260" s="199">
        <f>ROUND(I260*H260,2)</f>
        <v>0</v>
      </c>
      <c r="BL260" s="18" t="s">
        <v>194</v>
      </c>
      <c r="BM260" s="198" t="s">
        <v>998</v>
      </c>
    </row>
    <row r="261" spans="2:51" s="13" customFormat="1" ht="11.25">
      <c r="B261" s="200"/>
      <c r="C261" s="201"/>
      <c r="D261" s="202" t="s">
        <v>160</v>
      </c>
      <c r="E261" s="203" t="s">
        <v>1</v>
      </c>
      <c r="F261" s="204" t="s">
        <v>999</v>
      </c>
      <c r="G261" s="201"/>
      <c r="H261" s="205">
        <v>64.16</v>
      </c>
      <c r="I261" s="206"/>
      <c r="J261" s="201"/>
      <c r="K261" s="201"/>
      <c r="L261" s="207"/>
      <c r="M261" s="208"/>
      <c r="N261" s="209"/>
      <c r="O261" s="209"/>
      <c r="P261" s="209"/>
      <c r="Q261" s="209"/>
      <c r="R261" s="209"/>
      <c r="S261" s="209"/>
      <c r="T261" s="210"/>
      <c r="AT261" s="211" t="s">
        <v>160</v>
      </c>
      <c r="AU261" s="211" t="s">
        <v>159</v>
      </c>
      <c r="AV261" s="13" t="s">
        <v>159</v>
      </c>
      <c r="AW261" s="13" t="s">
        <v>34</v>
      </c>
      <c r="AX261" s="13" t="s">
        <v>76</v>
      </c>
      <c r="AY261" s="211" t="s">
        <v>151</v>
      </c>
    </row>
    <row r="262" spans="2:51" s="13" customFormat="1" ht="11.25">
      <c r="B262" s="200"/>
      <c r="C262" s="201"/>
      <c r="D262" s="202" t="s">
        <v>160</v>
      </c>
      <c r="E262" s="203" t="s">
        <v>1</v>
      </c>
      <c r="F262" s="204" t="s">
        <v>1000</v>
      </c>
      <c r="G262" s="201"/>
      <c r="H262" s="205">
        <v>207</v>
      </c>
      <c r="I262" s="206"/>
      <c r="J262" s="201"/>
      <c r="K262" s="201"/>
      <c r="L262" s="207"/>
      <c r="M262" s="208"/>
      <c r="N262" s="209"/>
      <c r="O262" s="209"/>
      <c r="P262" s="209"/>
      <c r="Q262" s="209"/>
      <c r="R262" s="209"/>
      <c r="S262" s="209"/>
      <c r="T262" s="210"/>
      <c r="AT262" s="211" t="s">
        <v>160</v>
      </c>
      <c r="AU262" s="211" t="s">
        <v>159</v>
      </c>
      <c r="AV262" s="13" t="s">
        <v>159</v>
      </c>
      <c r="AW262" s="13" t="s">
        <v>34</v>
      </c>
      <c r="AX262" s="13" t="s">
        <v>76</v>
      </c>
      <c r="AY262" s="211" t="s">
        <v>151</v>
      </c>
    </row>
    <row r="263" spans="2:51" s="13" customFormat="1" ht="11.25">
      <c r="B263" s="200"/>
      <c r="C263" s="201"/>
      <c r="D263" s="202" t="s">
        <v>160</v>
      </c>
      <c r="E263" s="203" t="s">
        <v>1</v>
      </c>
      <c r="F263" s="204" t="s">
        <v>1001</v>
      </c>
      <c r="G263" s="201"/>
      <c r="H263" s="205">
        <v>130.35</v>
      </c>
      <c r="I263" s="206"/>
      <c r="J263" s="201"/>
      <c r="K263" s="201"/>
      <c r="L263" s="207"/>
      <c r="M263" s="208"/>
      <c r="N263" s="209"/>
      <c r="O263" s="209"/>
      <c r="P263" s="209"/>
      <c r="Q263" s="209"/>
      <c r="R263" s="209"/>
      <c r="S263" s="209"/>
      <c r="T263" s="210"/>
      <c r="AT263" s="211" t="s">
        <v>160</v>
      </c>
      <c r="AU263" s="211" t="s">
        <v>159</v>
      </c>
      <c r="AV263" s="13" t="s">
        <v>159</v>
      </c>
      <c r="AW263" s="13" t="s">
        <v>34</v>
      </c>
      <c r="AX263" s="13" t="s">
        <v>76</v>
      </c>
      <c r="AY263" s="211" t="s">
        <v>151</v>
      </c>
    </row>
    <row r="264" spans="2:51" s="14" customFormat="1" ht="11.25">
      <c r="B264" s="212"/>
      <c r="C264" s="213"/>
      <c r="D264" s="202" t="s">
        <v>160</v>
      </c>
      <c r="E264" s="214" t="s">
        <v>1</v>
      </c>
      <c r="F264" s="215" t="s">
        <v>162</v>
      </c>
      <c r="G264" s="213"/>
      <c r="H264" s="216">
        <v>401.51</v>
      </c>
      <c r="I264" s="217"/>
      <c r="J264" s="213"/>
      <c r="K264" s="213"/>
      <c r="L264" s="218"/>
      <c r="M264" s="219"/>
      <c r="N264" s="220"/>
      <c r="O264" s="220"/>
      <c r="P264" s="220"/>
      <c r="Q264" s="220"/>
      <c r="R264" s="220"/>
      <c r="S264" s="220"/>
      <c r="T264" s="221"/>
      <c r="AT264" s="222" t="s">
        <v>160</v>
      </c>
      <c r="AU264" s="222" t="s">
        <v>159</v>
      </c>
      <c r="AV264" s="14" t="s">
        <v>158</v>
      </c>
      <c r="AW264" s="14" t="s">
        <v>34</v>
      </c>
      <c r="AX264" s="14" t="s">
        <v>84</v>
      </c>
      <c r="AY264" s="222" t="s">
        <v>151</v>
      </c>
    </row>
    <row r="265" spans="1:65" s="2" customFormat="1" ht="16.5" customHeight="1">
      <c r="A265" s="35"/>
      <c r="B265" s="36"/>
      <c r="C265" s="187" t="s">
        <v>424</v>
      </c>
      <c r="D265" s="187" t="s">
        <v>153</v>
      </c>
      <c r="E265" s="188" t="s">
        <v>1002</v>
      </c>
      <c r="F265" s="189" t="s">
        <v>1003</v>
      </c>
      <c r="G265" s="190" t="s">
        <v>165</v>
      </c>
      <c r="H265" s="191">
        <v>401.51</v>
      </c>
      <c r="I265" s="192"/>
      <c r="J265" s="193">
        <f>ROUND(I265*H265,2)</f>
        <v>0</v>
      </c>
      <c r="K265" s="322" t="s">
        <v>157</v>
      </c>
      <c r="L265" s="40"/>
      <c r="M265" s="194" t="s">
        <v>1</v>
      </c>
      <c r="N265" s="195" t="s">
        <v>42</v>
      </c>
      <c r="O265" s="72"/>
      <c r="P265" s="196">
        <f>O265*H265</f>
        <v>0</v>
      </c>
      <c r="Q265" s="196">
        <v>0.000286</v>
      </c>
      <c r="R265" s="196">
        <f>Q265*H265</f>
        <v>0.11483186000000001</v>
      </c>
      <c r="S265" s="196">
        <v>0</v>
      </c>
      <c r="T265" s="197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98" t="s">
        <v>194</v>
      </c>
      <c r="AT265" s="198" t="s">
        <v>153</v>
      </c>
      <c r="AU265" s="198" t="s">
        <v>159</v>
      </c>
      <c r="AY265" s="18" t="s">
        <v>151</v>
      </c>
      <c r="BE265" s="199">
        <f>IF(N265="základní",J265,0)</f>
        <v>0</v>
      </c>
      <c r="BF265" s="199">
        <f>IF(N265="snížená",J265,0)</f>
        <v>0</v>
      </c>
      <c r="BG265" s="199">
        <f>IF(N265="zákl. přenesená",J265,0)</f>
        <v>0</v>
      </c>
      <c r="BH265" s="199">
        <f>IF(N265="sníž. přenesená",J265,0)</f>
        <v>0</v>
      </c>
      <c r="BI265" s="199">
        <f>IF(N265="nulová",J265,0)</f>
        <v>0</v>
      </c>
      <c r="BJ265" s="18" t="s">
        <v>159</v>
      </c>
      <c r="BK265" s="199">
        <f>ROUND(I265*H265,2)</f>
        <v>0</v>
      </c>
      <c r="BL265" s="18" t="s">
        <v>194</v>
      </c>
      <c r="BM265" s="198" t="s">
        <v>1004</v>
      </c>
    </row>
    <row r="266" spans="1:65" s="2" customFormat="1" ht="24.2" customHeight="1">
      <c r="A266" s="35"/>
      <c r="B266" s="36"/>
      <c r="C266" s="187" t="s">
        <v>302</v>
      </c>
      <c r="D266" s="187" t="s">
        <v>153</v>
      </c>
      <c r="E266" s="188" t="s">
        <v>1005</v>
      </c>
      <c r="F266" s="189" t="s">
        <v>1006</v>
      </c>
      <c r="G266" s="190" t="s">
        <v>165</v>
      </c>
      <c r="H266" s="191">
        <v>51.402</v>
      </c>
      <c r="I266" s="192"/>
      <c r="J266" s="193">
        <f>ROUND(I266*H266,2)</f>
        <v>0</v>
      </c>
      <c r="K266" s="322" t="s">
        <v>157</v>
      </c>
      <c r="L266" s="40"/>
      <c r="M266" s="194" t="s">
        <v>1</v>
      </c>
      <c r="N266" s="195" t="s">
        <v>42</v>
      </c>
      <c r="O266" s="72"/>
      <c r="P266" s="196">
        <f>O266*H266</f>
        <v>0</v>
      </c>
      <c r="Q266" s="196">
        <v>0</v>
      </c>
      <c r="R266" s="196">
        <f>Q266*H266</f>
        <v>0</v>
      </c>
      <c r="S266" s="196">
        <v>0</v>
      </c>
      <c r="T266" s="197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98" t="s">
        <v>194</v>
      </c>
      <c r="AT266" s="198" t="s">
        <v>153</v>
      </c>
      <c r="AU266" s="198" t="s">
        <v>159</v>
      </c>
      <c r="AY266" s="18" t="s">
        <v>151</v>
      </c>
      <c r="BE266" s="199">
        <f>IF(N266="základní",J266,0)</f>
        <v>0</v>
      </c>
      <c r="BF266" s="199">
        <f>IF(N266="snížená",J266,0)</f>
        <v>0</v>
      </c>
      <c r="BG266" s="199">
        <f>IF(N266="zákl. přenesená",J266,0)</f>
        <v>0</v>
      </c>
      <c r="BH266" s="199">
        <f>IF(N266="sníž. přenesená",J266,0)</f>
        <v>0</v>
      </c>
      <c r="BI266" s="199">
        <f>IF(N266="nulová",J266,0)</f>
        <v>0</v>
      </c>
      <c r="BJ266" s="18" t="s">
        <v>159</v>
      </c>
      <c r="BK266" s="199">
        <f>ROUND(I266*H266,2)</f>
        <v>0</v>
      </c>
      <c r="BL266" s="18" t="s">
        <v>194</v>
      </c>
      <c r="BM266" s="198" t="s">
        <v>1007</v>
      </c>
    </row>
    <row r="267" spans="2:51" s="13" customFormat="1" ht="11.25">
      <c r="B267" s="200"/>
      <c r="C267" s="201"/>
      <c r="D267" s="202" t="s">
        <v>160</v>
      </c>
      <c r="E267" s="203" t="s">
        <v>1</v>
      </c>
      <c r="F267" s="204" t="s">
        <v>1008</v>
      </c>
      <c r="G267" s="201"/>
      <c r="H267" s="205">
        <v>51.402</v>
      </c>
      <c r="I267" s="206"/>
      <c r="J267" s="201"/>
      <c r="K267" s="201"/>
      <c r="L267" s="207"/>
      <c r="M267" s="208"/>
      <c r="N267" s="209"/>
      <c r="O267" s="209"/>
      <c r="P267" s="209"/>
      <c r="Q267" s="209"/>
      <c r="R267" s="209"/>
      <c r="S267" s="209"/>
      <c r="T267" s="210"/>
      <c r="AT267" s="211" t="s">
        <v>160</v>
      </c>
      <c r="AU267" s="211" t="s">
        <v>159</v>
      </c>
      <c r="AV267" s="13" t="s">
        <v>159</v>
      </c>
      <c r="AW267" s="13" t="s">
        <v>34</v>
      </c>
      <c r="AX267" s="13" t="s">
        <v>76</v>
      </c>
      <c r="AY267" s="211" t="s">
        <v>151</v>
      </c>
    </row>
    <row r="268" spans="2:51" s="14" customFormat="1" ht="11.25">
      <c r="B268" s="212"/>
      <c r="C268" s="213"/>
      <c r="D268" s="202" t="s">
        <v>160</v>
      </c>
      <c r="E268" s="214" t="s">
        <v>1</v>
      </c>
      <c r="F268" s="215" t="s">
        <v>162</v>
      </c>
      <c r="G268" s="213"/>
      <c r="H268" s="216">
        <v>51.402</v>
      </c>
      <c r="I268" s="217"/>
      <c r="J268" s="213"/>
      <c r="K268" s="213"/>
      <c r="L268" s="218"/>
      <c r="M268" s="219"/>
      <c r="N268" s="220"/>
      <c r="O268" s="220"/>
      <c r="P268" s="220"/>
      <c r="Q268" s="220"/>
      <c r="R268" s="220"/>
      <c r="S268" s="220"/>
      <c r="T268" s="221"/>
      <c r="AT268" s="222" t="s">
        <v>160</v>
      </c>
      <c r="AU268" s="222" t="s">
        <v>159</v>
      </c>
      <c r="AV268" s="14" t="s">
        <v>158</v>
      </c>
      <c r="AW268" s="14" t="s">
        <v>34</v>
      </c>
      <c r="AX268" s="14" t="s">
        <v>84</v>
      </c>
      <c r="AY268" s="222" t="s">
        <v>151</v>
      </c>
    </row>
    <row r="269" spans="1:65" s="2" customFormat="1" ht="16.5" customHeight="1">
      <c r="A269" s="35"/>
      <c r="B269" s="36"/>
      <c r="C269" s="187" t="s">
        <v>431</v>
      </c>
      <c r="D269" s="187" t="s">
        <v>153</v>
      </c>
      <c r="E269" s="188" t="s">
        <v>1009</v>
      </c>
      <c r="F269" s="189" t="s">
        <v>1010</v>
      </c>
      <c r="G269" s="190" t="s">
        <v>165</v>
      </c>
      <c r="H269" s="191">
        <v>171.34</v>
      </c>
      <c r="I269" s="192"/>
      <c r="J269" s="193">
        <f>ROUND(I269*H269,2)</f>
        <v>0</v>
      </c>
      <c r="K269" s="322" t="s">
        <v>157</v>
      </c>
      <c r="L269" s="40"/>
      <c r="M269" s="194" t="s">
        <v>1</v>
      </c>
      <c r="N269" s="195" t="s">
        <v>42</v>
      </c>
      <c r="O269" s="72"/>
      <c r="P269" s="196">
        <f>O269*H269</f>
        <v>0</v>
      </c>
      <c r="Q269" s="196">
        <v>0.00026473</v>
      </c>
      <c r="R269" s="196">
        <f>Q269*H269</f>
        <v>0.0453588382</v>
      </c>
      <c r="S269" s="196">
        <v>0</v>
      </c>
      <c r="T269" s="197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198" t="s">
        <v>194</v>
      </c>
      <c r="AT269" s="198" t="s">
        <v>153</v>
      </c>
      <c r="AU269" s="198" t="s">
        <v>159</v>
      </c>
      <c r="AY269" s="18" t="s">
        <v>151</v>
      </c>
      <c r="BE269" s="199">
        <f>IF(N269="základní",J269,0)</f>
        <v>0</v>
      </c>
      <c r="BF269" s="199">
        <f>IF(N269="snížená",J269,0)</f>
        <v>0</v>
      </c>
      <c r="BG269" s="199">
        <f>IF(N269="zákl. přenesená",J269,0)</f>
        <v>0</v>
      </c>
      <c r="BH269" s="199">
        <f>IF(N269="sníž. přenesená",J269,0)</f>
        <v>0</v>
      </c>
      <c r="BI269" s="199">
        <f>IF(N269="nulová",J269,0)</f>
        <v>0</v>
      </c>
      <c r="BJ269" s="18" t="s">
        <v>159</v>
      </c>
      <c r="BK269" s="199">
        <f>ROUND(I269*H269,2)</f>
        <v>0</v>
      </c>
      <c r="BL269" s="18" t="s">
        <v>194</v>
      </c>
      <c r="BM269" s="198" t="s">
        <v>1011</v>
      </c>
    </row>
    <row r="270" spans="2:51" s="13" customFormat="1" ht="11.25">
      <c r="B270" s="200"/>
      <c r="C270" s="201"/>
      <c r="D270" s="202" t="s">
        <v>160</v>
      </c>
      <c r="E270" s="203" t="s">
        <v>1</v>
      </c>
      <c r="F270" s="204" t="s">
        <v>1012</v>
      </c>
      <c r="G270" s="201"/>
      <c r="H270" s="205">
        <v>38.74</v>
      </c>
      <c r="I270" s="206"/>
      <c r="J270" s="201"/>
      <c r="K270" s="201"/>
      <c r="L270" s="207"/>
      <c r="M270" s="208"/>
      <c r="N270" s="209"/>
      <c r="O270" s="209"/>
      <c r="P270" s="209"/>
      <c r="Q270" s="209"/>
      <c r="R270" s="209"/>
      <c r="S270" s="209"/>
      <c r="T270" s="210"/>
      <c r="AT270" s="211" t="s">
        <v>160</v>
      </c>
      <c r="AU270" s="211" t="s">
        <v>159</v>
      </c>
      <c r="AV270" s="13" t="s">
        <v>159</v>
      </c>
      <c r="AW270" s="13" t="s">
        <v>34</v>
      </c>
      <c r="AX270" s="13" t="s">
        <v>76</v>
      </c>
      <c r="AY270" s="211" t="s">
        <v>151</v>
      </c>
    </row>
    <row r="271" spans="2:51" s="13" customFormat="1" ht="11.25">
      <c r="B271" s="200"/>
      <c r="C271" s="201"/>
      <c r="D271" s="202" t="s">
        <v>160</v>
      </c>
      <c r="E271" s="203" t="s">
        <v>1</v>
      </c>
      <c r="F271" s="204" t="s">
        <v>1013</v>
      </c>
      <c r="G271" s="201"/>
      <c r="H271" s="205">
        <v>132.6</v>
      </c>
      <c r="I271" s="206"/>
      <c r="J271" s="201"/>
      <c r="K271" s="201"/>
      <c r="L271" s="207"/>
      <c r="M271" s="208"/>
      <c r="N271" s="209"/>
      <c r="O271" s="209"/>
      <c r="P271" s="209"/>
      <c r="Q271" s="209"/>
      <c r="R271" s="209"/>
      <c r="S271" s="209"/>
      <c r="T271" s="210"/>
      <c r="AT271" s="211" t="s">
        <v>160</v>
      </c>
      <c r="AU271" s="211" t="s">
        <v>159</v>
      </c>
      <c r="AV271" s="13" t="s">
        <v>159</v>
      </c>
      <c r="AW271" s="13" t="s">
        <v>34</v>
      </c>
      <c r="AX271" s="13" t="s">
        <v>76</v>
      </c>
      <c r="AY271" s="211" t="s">
        <v>151</v>
      </c>
    </row>
    <row r="272" spans="2:51" s="14" customFormat="1" ht="11.25">
      <c r="B272" s="212"/>
      <c r="C272" s="213"/>
      <c r="D272" s="202" t="s">
        <v>160</v>
      </c>
      <c r="E272" s="214" t="s">
        <v>1</v>
      </c>
      <c r="F272" s="215" t="s">
        <v>162</v>
      </c>
      <c r="G272" s="213"/>
      <c r="H272" s="216">
        <v>171.34</v>
      </c>
      <c r="I272" s="217"/>
      <c r="J272" s="213"/>
      <c r="K272" s="213"/>
      <c r="L272" s="218"/>
      <c r="M272" s="264"/>
      <c r="N272" s="265"/>
      <c r="O272" s="265"/>
      <c r="P272" s="265"/>
      <c r="Q272" s="265"/>
      <c r="R272" s="265"/>
      <c r="S272" s="265"/>
      <c r="T272" s="266"/>
      <c r="AT272" s="222" t="s">
        <v>160</v>
      </c>
      <c r="AU272" s="222" t="s">
        <v>159</v>
      </c>
      <c r="AV272" s="14" t="s">
        <v>158</v>
      </c>
      <c r="AW272" s="14" t="s">
        <v>34</v>
      </c>
      <c r="AX272" s="14" t="s">
        <v>84</v>
      </c>
      <c r="AY272" s="222" t="s">
        <v>151</v>
      </c>
    </row>
    <row r="273" spans="1:31" s="2" customFormat="1" ht="6.95" customHeight="1">
      <c r="A273" s="35"/>
      <c r="B273" s="55"/>
      <c r="C273" s="56"/>
      <c r="D273" s="56"/>
      <c r="E273" s="56"/>
      <c r="F273" s="56"/>
      <c r="G273" s="56"/>
      <c r="H273" s="56"/>
      <c r="I273" s="56"/>
      <c r="J273" s="56"/>
      <c r="K273" s="56"/>
      <c r="L273" s="40"/>
      <c r="M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</row>
  </sheetData>
  <sheetProtection algorithmName="SHA-512" hashValue="EhnfITVdnGbEaIV7pazfsnePKoKcmGEDMWnio2G7cpJhgryc99K0Y/MvB3R2nOL8ocR4RigpcOCYLOmQucjH8Q==" saltValue="QX2cb0lGHzuCjcaMUJBAFA==" spinCount="100000" sheet="1" objects="1" scenarios="1" formatColumns="0" formatRows="0" autoFilter="0"/>
  <autoFilter ref="C127:K272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9"/>
  <sheetViews>
    <sheetView showGridLines="0" workbookViewId="0" topLeftCell="A188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91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84</v>
      </c>
    </row>
    <row r="4" spans="2:46" s="1" customFormat="1" ht="24.95" customHeight="1">
      <c r="B4" s="21"/>
      <c r="D4" s="111" t="s">
        <v>104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1" t="str">
        <f>'Rekapitulace stavby'!K6</f>
        <v>Výměna oken a rekonstrukce zdravotně-technických instalací v domě Dejvická 397/34</v>
      </c>
      <c r="F7" s="312"/>
      <c r="G7" s="312"/>
      <c r="H7" s="312"/>
      <c r="L7" s="21"/>
    </row>
    <row r="8" spans="1:31" s="2" customFormat="1" ht="12" customHeight="1">
      <c r="A8" s="35"/>
      <c r="B8" s="40"/>
      <c r="C8" s="35"/>
      <c r="D8" s="113" t="s">
        <v>105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3" t="s">
        <v>1014</v>
      </c>
      <c r="F9" s="314"/>
      <c r="G9" s="314"/>
      <c r="H9" s="314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17</v>
      </c>
      <c r="E11" s="35"/>
      <c r="F11" s="114" t="s">
        <v>1</v>
      </c>
      <c r="G11" s="35"/>
      <c r="H11" s="35"/>
      <c r="I11" s="113" t="s">
        <v>18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19</v>
      </c>
      <c r="E12" s="35"/>
      <c r="F12" s="114" t="s">
        <v>20</v>
      </c>
      <c r="G12" s="35"/>
      <c r="H12" s="35"/>
      <c r="I12" s="113" t="s">
        <v>21</v>
      </c>
      <c r="J12" s="115">
        <f>'Rekapitulace stavby'!AN8</f>
        <v>44701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22</v>
      </c>
      <c r="E14" s="35"/>
      <c r="F14" s="35"/>
      <c r="G14" s="35"/>
      <c r="H14" s="35"/>
      <c r="I14" s="113" t="s">
        <v>23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>Městská část Praha 6, v zast. SNEO a.s.</v>
      </c>
      <c r="F15" s="35"/>
      <c r="G15" s="35"/>
      <c r="H15" s="35"/>
      <c r="I15" s="113" t="s">
        <v>25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26</v>
      </c>
      <c r="E17" s="35"/>
      <c r="F17" s="35"/>
      <c r="G17" s="35"/>
      <c r="H17" s="35"/>
      <c r="I17" s="113" t="s">
        <v>23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3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28</v>
      </c>
      <c r="E20" s="35"/>
      <c r="F20" s="35"/>
      <c r="G20" s="35"/>
      <c r="H20" s="35"/>
      <c r="I20" s="113" t="s">
        <v>23</v>
      </c>
      <c r="J20" s="114" t="str">
        <f>IF('Rekapitulace stavby'!AN16="","",'Rekapitulace stavby'!AN16)</f>
        <v>05791103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>Sibre s.r.o.</v>
      </c>
      <c r="F21" s="35"/>
      <c r="G21" s="35"/>
      <c r="H21" s="35"/>
      <c r="I21" s="113" t="s">
        <v>25</v>
      </c>
      <c r="J21" s="114" t="str">
        <f>IF('Rekapitulace stavby'!AN17="","",'Rekapitulace stavby'!AN17)</f>
        <v>CZ05791103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32</v>
      </c>
      <c r="E23" s="35"/>
      <c r="F23" s="35"/>
      <c r="G23" s="35"/>
      <c r="H23" s="35"/>
      <c r="I23" s="113" t="s">
        <v>23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>Simona Králová</v>
      </c>
      <c r="F24" s="35"/>
      <c r="G24" s="35"/>
      <c r="H24" s="35"/>
      <c r="I24" s="113" t="s">
        <v>25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7" t="s">
        <v>1</v>
      </c>
      <c r="F27" s="317"/>
      <c r="G27" s="317"/>
      <c r="H27" s="317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ROUND(J127,2)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40</v>
      </c>
      <c r="E33" s="113" t="s">
        <v>41</v>
      </c>
      <c r="F33" s="124">
        <f>ROUND((SUM(BE127:BE218)),2)</f>
        <v>0</v>
      </c>
      <c r="G33" s="35"/>
      <c r="H33" s="35"/>
      <c r="I33" s="125">
        <v>0.21</v>
      </c>
      <c r="J33" s="124">
        <f>ROUND(((SUM(BE127:BE218))*I33),2)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42</v>
      </c>
      <c r="F34" s="124">
        <f>ROUND((SUM(BF127:BF218)),2)</f>
        <v>0</v>
      </c>
      <c r="G34" s="35"/>
      <c r="H34" s="35"/>
      <c r="I34" s="125">
        <v>0.15</v>
      </c>
      <c r="J34" s="124">
        <f>ROUND(((SUM(BF127:BF218))*I34),2)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43</v>
      </c>
      <c r="F35" s="124">
        <f>ROUND((SUM(BG127:BG218)),2)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44</v>
      </c>
      <c r="F36" s="124">
        <f>ROUND((SUM(BH127:BH218)),2)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ROUND((SUM(BI127:BI218)),2)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8" t="str">
        <f>E7</f>
        <v>Výměna oken a rekonstrukce zdravotně-technických instalací v domě Dejvická 397/34</v>
      </c>
      <c r="F85" s="319"/>
      <c r="G85" s="319"/>
      <c r="H85" s="31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105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0" t="str">
        <f>E9</f>
        <v>03 - D1_4_1a - ZTI</v>
      </c>
      <c r="F87" s="320"/>
      <c r="G87" s="320"/>
      <c r="H87" s="320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19</v>
      </c>
      <c r="D89" s="37"/>
      <c r="E89" s="37"/>
      <c r="F89" s="28" t="str">
        <f>F12</f>
        <v xml:space="preserve"> </v>
      </c>
      <c r="G89" s="37"/>
      <c r="H89" s="37"/>
      <c r="I89" s="30" t="s">
        <v>21</v>
      </c>
      <c r="J89" s="67">
        <f>IF(J12="","",J12)</f>
        <v>44701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22</v>
      </c>
      <c r="D91" s="37"/>
      <c r="E91" s="37"/>
      <c r="F91" s="28" t="str">
        <f>E15</f>
        <v>Městská část Praha 6, v zast. SNEO a.s.</v>
      </c>
      <c r="G91" s="37"/>
      <c r="H91" s="37"/>
      <c r="I91" s="30" t="s">
        <v>28</v>
      </c>
      <c r="J91" s="33" t="str">
        <f>E21</f>
        <v>Sibre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Simona Králová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108</v>
      </c>
      <c r="D94" s="145"/>
      <c r="E94" s="145"/>
      <c r="F94" s="145"/>
      <c r="G94" s="145"/>
      <c r="H94" s="145"/>
      <c r="I94" s="145"/>
      <c r="J94" s="146" t="s">
        <v>109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110</v>
      </c>
      <c r="D96" s="37"/>
      <c r="E96" s="37"/>
      <c r="F96" s="37"/>
      <c r="G96" s="37"/>
      <c r="H96" s="37"/>
      <c r="I96" s="37"/>
      <c r="J96" s="85">
        <f>J127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111</v>
      </c>
    </row>
    <row r="97" spans="2:12" s="9" customFormat="1" ht="24.95" customHeight="1">
      <c r="B97" s="148"/>
      <c r="C97" s="149"/>
      <c r="D97" s="150" t="s">
        <v>1015</v>
      </c>
      <c r="E97" s="151"/>
      <c r="F97" s="151"/>
      <c r="G97" s="151"/>
      <c r="H97" s="151"/>
      <c r="I97" s="151"/>
      <c r="J97" s="152">
        <f>J128</f>
        <v>0</v>
      </c>
      <c r="K97" s="149"/>
      <c r="L97" s="153"/>
    </row>
    <row r="98" spans="2:12" s="9" customFormat="1" ht="24.95" customHeight="1">
      <c r="B98" s="148"/>
      <c r="C98" s="149"/>
      <c r="D98" s="150" t="s">
        <v>1016</v>
      </c>
      <c r="E98" s="151"/>
      <c r="F98" s="151"/>
      <c r="G98" s="151"/>
      <c r="H98" s="151"/>
      <c r="I98" s="151"/>
      <c r="J98" s="152">
        <f>J151</f>
        <v>0</v>
      </c>
      <c r="K98" s="149"/>
      <c r="L98" s="153"/>
    </row>
    <row r="99" spans="2:12" s="10" customFormat="1" ht="19.9" customHeight="1">
      <c r="B99" s="154"/>
      <c r="C99" s="155"/>
      <c r="D99" s="156" t="s">
        <v>1017</v>
      </c>
      <c r="E99" s="157"/>
      <c r="F99" s="157"/>
      <c r="G99" s="157"/>
      <c r="H99" s="157"/>
      <c r="I99" s="157"/>
      <c r="J99" s="158">
        <f>J152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1018</v>
      </c>
      <c r="E100" s="157"/>
      <c r="F100" s="157"/>
      <c r="G100" s="157"/>
      <c r="H100" s="157"/>
      <c r="I100" s="157"/>
      <c r="J100" s="158">
        <f>J158</f>
        <v>0</v>
      </c>
      <c r="K100" s="155"/>
      <c r="L100" s="159"/>
    </row>
    <row r="101" spans="2:12" s="9" customFormat="1" ht="24.95" customHeight="1">
      <c r="B101" s="148"/>
      <c r="C101" s="149"/>
      <c r="D101" s="150" t="s">
        <v>1019</v>
      </c>
      <c r="E101" s="151"/>
      <c r="F101" s="151"/>
      <c r="G101" s="151"/>
      <c r="H101" s="151"/>
      <c r="I101" s="151"/>
      <c r="J101" s="152">
        <f>J167</f>
        <v>0</v>
      </c>
      <c r="K101" s="149"/>
      <c r="L101" s="153"/>
    </row>
    <row r="102" spans="2:12" s="10" customFormat="1" ht="19.9" customHeight="1">
      <c r="B102" s="154"/>
      <c r="C102" s="155"/>
      <c r="D102" s="156" t="s">
        <v>1017</v>
      </c>
      <c r="E102" s="157"/>
      <c r="F102" s="157"/>
      <c r="G102" s="157"/>
      <c r="H102" s="157"/>
      <c r="I102" s="157"/>
      <c r="J102" s="158">
        <f>J168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1020</v>
      </c>
      <c r="E103" s="157"/>
      <c r="F103" s="157"/>
      <c r="G103" s="157"/>
      <c r="H103" s="157"/>
      <c r="I103" s="157"/>
      <c r="J103" s="158">
        <f>J173</f>
        <v>0</v>
      </c>
      <c r="K103" s="155"/>
      <c r="L103" s="159"/>
    </row>
    <row r="104" spans="2:12" s="10" customFormat="1" ht="19.9" customHeight="1">
      <c r="B104" s="154"/>
      <c r="C104" s="155"/>
      <c r="D104" s="156" t="s">
        <v>1021</v>
      </c>
      <c r="E104" s="157"/>
      <c r="F104" s="157"/>
      <c r="G104" s="157"/>
      <c r="H104" s="157"/>
      <c r="I104" s="157"/>
      <c r="J104" s="158">
        <f>J179</f>
        <v>0</v>
      </c>
      <c r="K104" s="155"/>
      <c r="L104" s="159"/>
    </row>
    <row r="105" spans="2:12" s="9" customFormat="1" ht="24.95" customHeight="1">
      <c r="B105" s="148"/>
      <c r="C105" s="149"/>
      <c r="D105" s="150" t="s">
        <v>1022</v>
      </c>
      <c r="E105" s="151"/>
      <c r="F105" s="151"/>
      <c r="G105" s="151"/>
      <c r="H105" s="151"/>
      <c r="I105" s="151"/>
      <c r="J105" s="152">
        <f>J197</f>
        <v>0</v>
      </c>
      <c r="K105" s="149"/>
      <c r="L105" s="153"/>
    </row>
    <row r="106" spans="2:12" s="9" customFormat="1" ht="24.95" customHeight="1">
      <c r="B106" s="148"/>
      <c r="C106" s="149"/>
      <c r="D106" s="150" t="s">
        <v>112</v>
      </c>
      <c r="E106" s="151"/>
      <c r="F106" s="151"/>
      <c r="G106" s="151"/>
      <c r="H106" s="151"/>
      <c r="I106" s="151"/>
      <c r="J106" s="152">
        <f>J212</f>
        <v>0</v>
      </c>
      <c r="K106" s="149"/>
      <c r="L106" s="153"/>
    </row>
    <row r="107" spans="2:12" s="10" customFormat="1" ht="19.9" customHeight="1">
      <c r="B107" s="154"/>
      <c r="C107" s="155"/>
      <c r="D107" s="156" t="s">
        <v>118</v>
      </c>
      <c r="E107" s="157"/>
      <c r="F107" s="157"/>
      <c r="G107" s="157"/>
      <c r="H107" s="157"/>
      <c r="I107" s="157"/>
      <c r="J107" s="158">
        <f>J213</f>
        <v>0</v>
      </c>
      <c r="K107" s="155"/>
      <c r="L107" s="159"/>
    </row>
    <row r="108" spans="1:31" s="2" customFormat="1" ht="21.7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3" spans="1:31" s="2" customFormat="1" ht="6.95" customHeight="1">
      <c r="A113" s="35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4" t="s">
        <v>136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318" t="str">
        <f>E7</f>
        <v>Výměna oken a rekonstrukce zdravotně-technických instalací v domě Dejvická 397/34</v>
      </c>
      <c r="F117" s="319"/>
      <c r="G117" s="319"/>
      <c r="H117" s="319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105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270" t="str">
        <f>E9</f>
        <v>03 - D1_4_1a - ZTI</v>
      </c>
      <c r="F119" s="320"/>
      <c r="G119" s="320"/>
      <c r="H119" s="320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19</v>
      </c>
      <c r="D121" s="37"/>
      <c r="E121" s="37"/>
      <c r="F121" s="28" t="str">
        <f>F12</f>
        <v xml:space="preserve"> </v>
      </c>
      <c r="G121" s="37"/>
      <c r="H121" s="37"/>
      <c r="I121" s="30" t="s">
        <v>21</v>
      </c>
      <c r="J121" s="67">
        <f>IF(J12="","",J12)</f>
        <v>44701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30" t="s">
        <v>22</v>
      </c>
      <c r="D123" s="37"/>
      <c r="E123" s="37"/>
      <c r="F123" s="28" t="str">
        <f>E15</f>
        <v>Městská část Praha 6, v zast. SNEO a.s.</v>
      </c>
      <c r="G123" s="37"/>
      <c r="H123" s="37"/>
      <c r="I123" s="30" t="s">
        <v>28</v>
      </c>
      <c r="J123" s="33" t="str">
        <f>E21</f>
        <v>Sibre s.r.o.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30" t="s">
        <v>26</v>
      </c>
      <c r="D124" s="37"/>
      <c r="E124" s="37"/>
      <c r="F124" s="28" t="str">
        <f>IF(E18="","",E18)</f>
        <v>Vyplň údaj</v>
      </c>
      <c r="G124" s="37"/>
      <c r="H124" s="37"/>
      <c r="I124" s="30" t="s">
        <v>32</v>
      </c>
      <c r="J124" s="33" t="str">
        <f>E24</f>
        <v>Simona Králová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1" customFormat="1" ht="29.25" customHeight="1">
      <c r="A126" s="160"/>
      <c r="B126" s="161"/>
      <c r="C126" s="162" t="s">
        <v>137</v>
      </c>
      <c r="D126" s="163" t="s">
        <v>61</v>
      </c>
      <c r="E126" s="163" t="s">
        <v>57</v>
      </c>
      <c r="F126" s="163" t="s">
        <v>58</v>
      </c>
      <c r="G126" s="163" t="s">
        <v>138</v>
      </c>
      <c r="H126" s="163" t="s">
        <v>139</v>
      </c>
      <c r="I126" s="163" t="s">
        <v>140</v>
      </c>
      <c r="J126" s="163" t="s">
        <v>109</v>
      </c>
      <c r="K126" s="164" t="s">
        <v>141</v>
      </c>
      <c r="L126" s="165"/>
      <c r="M126" s="76" t="s">
        <v>1</v>
      </c>
      <c r="N126" s="77" t="s">
        <v>40</v>
      </c>
      <c r="O126" s="77" t="s">
        <v>142</v>
      </c>
      <c r="P126" s="77" t="s">
        <v>143</v>
      </c>
      <c r="Q126" s="77" t="s">
        <v>144</v>
      </c>
      <c r="R126" s="77" t="s">
        <v>145</v>
      </c>
      <c r="S126" s="77" t="s">
        <v>146</v>
      </c>
      <c r="T126" s="78" t="s">
        <v>147</v>
      </c>
      <c r="U126" s="160"/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/>
    </row>
    <row r="127" spans="1:63" s="2" customFormat="1" ht="22.9" customHeight="1">
      <c r="A127" s="35"/>
      <c r="B127" s="36"/>
      <c r="C127" s="83" t="s">
        <v>148</v>
      </c>
      <c r="D127" s="37"/>
      <c r="E127" s="37"/>
      <c r="F127" s="37"/>
      <c r="G127" s="37"/>
      <c r="H127" s="37"/>
      <c r="I127" s="37"/>
      <c r="J127" s="166">
        <f>BK127</f>
        <v>0</v>
      </c>
      <c r="K127" s="37"/>
      <c r="L127" s="40"/>
      <c r="M127" s="79"/>
      <c r="N127" s="167"/>
      <c r="O127" s="80"/>
      <c r="P127" s="168">
        <f>P128+P151+P167+P197+P212</f>
        <v>0</v>
      </c>
      <c r="Q127" s="80"/>
      <c r="R127" s="168">
        <f>R128+R151+R167+R197+R212</f>
        <v>0</v>
      </c>
      <c r="S127" s="80"/>
      <c r="T127" s="169">
        <f>T128+T151+T167+T197+T212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75</v>
      </c>
      <c r="AU127" s="18" t="s">
        <v>111</v>
      </c>
      <c r="BK127" s="170">
        <f>BK128+BK151+BK167+BK197+BK212</f>
        <v>0</v>
      </c>
    </row>
    <row r="128" spans="2:63" s="12" customFormat="1" ht="25.9" customHeight="1">
      <c r="B128" s="171"/>
      <c r="C128" s="172"/>
      <c r="D128" s="173" t="s">
        <v>75</v>
      </c>
      <c r="E128" s="174" t="s">
        <v>1023</v>
      </c>
      <c r="F128" s="174" t="s">
        <v>1024</v>
      </c>
      <c r="G128" s="172"/>
      <c r="H128" s="172"/>
      <c r="I128" s="175"/>
      <c r="J128" s="176">
        <f>BK128</f>
        <v>0</v>
      </c>
      <c r="K128" s="172"/>
      <c r="L128" s="177"/>
      <c r="M128" s="178"/>
      <c r="N128" s="179"/>
      <c r="O128" s="179"/>
      <c r="P128" s="180">
        <f>SUM(P129:P150)</f>
        <v>0</v>
      </c>
      <c r="Q128" s="179"/>
      <c r="R128" s="180">
        <f>SUM(R129:R150)</f>
        <v>0</v>
      </c>
      <c r="S128" s="179"/>
      <c r="T128" s="181">
        <f>SUM(T129:T150)</f>
        <v>0</v>
      </c>
      <c r="AR128" s="182" t="s">
        <v>84</v>
      </c>
      <c r="AT128" s="183" t="s">
        <v>75</v>
      </c>
      <c r="AU128" s="183" t="s">
        <v>76</v>
      </c>
      <c r="AY128" s="182" t="s">
        <v>151</v>
      </c>
      <c r="BK128" s="184">
        <f>SUM(BK129:BK150)</f>
        <v>0</v>
      </c>
    </row>
    <row r="129" spans="1:65" s="2" customFormat="1" ht="16.5" customHeight="1">
      <c r="A129" s="35"/>
      <c r="B129" s="36"/>
      <c r="C129" s="187" t="s">
        <v>84</v>
      </c>
      <c r="D129" s="187" t="s">
        <v>153</v>
      </c>
      <c r="E129" s="188" t="s">
        <v>1025</v>
      </c>
      <c r="F129" s="189" t="s">
        <v>1026</v>
      </c>
      <c r="G129" s="190" t="s">
        <v>931</v>
      </c>
      <c r="H129" s="191">
        <v>11</v>
      </c>
      <c r="I129" s="192"/>
      <c r="J129" s="193">
        <f aca="true" t="shared" si="0" ref="J129:J150">ROUND(I129*H129,2)</f>
        <v>0</v>
      </c>
      <c r="K129" s="189" t="s">
        <v>1</v>
      </c>
      <c r="L129" s="40"/>
      <c r="M129" s="194" t="s">
        <v>1</v>
      </c>
      <c r="N129" s="195" t="s">
        <v>42</v>
      </c>
      <c r="O129" s="72"/>
      <c r="P129" s="196">
        <f aca="true" t="shared" si="1" ref="P129:P150">O129*H129</f>
        <v>0</v>
      </c>
      <c r="Q129" s="196">
        <v>0</v>
      </c>
      <c r="R129" s="196">
        <f aca="true" t="shared" si="2" ref="R129:R150">Q129*H129</f>
        <v>0</v>
      </c>
      <c r="S129" s="196">
        <v>0</v>
      </c>
      <c r="T129" s="197">
        <f aca="true" t="shared" si="3" ref="T129:T150"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8" t="s">
        <v>158</v>
      </c>
      <c r="AT129" s="198" t="s">
        <v>153</v>
      </c>
      <c r="AU129" s="198" t="s">
        <v>84</v>
      </c>
      <c r="AY129" s="18" t="s">
        <v>151</v>
      </c>
      <c r="BE129" s="199">
        <f aca="true" t="shared" si="4" ref="BE129:BE150">IF(N129="základní",J129,0)</f>
        <v>0</v>
      </c>
      <c r="BF129" s="199">
        <f aca="true" t="shared" si="5" ref="BF129:BF150">IF(N129="snížená",J129,0)</f>
        <v>0</v>
      </c>
      <c r="BG129" s="199">
        <f aca="true" t="shared" si="6" ref="BG129:BG150">IF(N129="zákl. přenesená",J129,0)</f>
        <v>0</v>
      </c>
      <c r="BH129" s="199">
        <f aca="true" t="shared" si="7" ref="BH129:BH150">IF(N129="sníž. přenesená",J129,0)</f>
        <v>0</v>
      </c>
      <c r="BI129" s="199">
        <f aca="true" t="shared" si="8" ref="BI129:BI150">IF(N129="nulová",J129,0)</f>
        <v>0</v>
      </c>
      <c r="BJ129" s="18" t="s">
        <v>159</v>
      </c>
      <c r="BK129" s="199">
        <f aca="true" t="shared" si="9" ref="BK129:BK150">ROUND(I129*H129,2)</f>
        <v>0</v>
      </c>
      <c r="BL129" s="18" t="s">
        <v>158</v>
      </c>
      <c r="BM129" s="198" t="s">
        <v>159</v>
      </c>
    </row>
    <row r="130" spans="1:65" s="2" customFormat="1" ht="16.5" customHeight="1">
      <c r="A130" s="35"/>
      <c r="B130" s="36"/>
      <c r="C130" s="187" t="s">
        <v>159</v>
      </c>
      <c r="D130" s="187" t="s">
        <v>153</v>
      </c>
      <c r="E130" s="188" t="s">
        <v>1027</v>
      </c>
      <c r="F130" s="189" t="s">
        <v>1028</v>
      </c>
      <c r="G130" s="190" t="s">
        <v>931</v>
      </c>
      <c r="H130" s="191">
        <v>11</v>
      </c>
      <c r="I130" s="192"/>
      <c r="J130" s="193">
        <f t="shared" si="0"/>
        <v>0</v>
      </c>
      <c r="K130" s="189" t="s">
        <v>1</v>
      </c>
      <c r="L130" s="40"/>
      <c r="M130" s="194" t="s">
        <v>1</v>
      </c>
      <c r="N130" s="195" t="s">
        <v>42</v>
      </c>
      <c r="O130" s="72"/>
      <c r="P130" s="196">
        <f t="shared" si="1"/>
        <v>0</v>
      </c>
      <c r="Q130" s="196">
        <v>0</v>
      </c>
      <c r="R130" s="196">
        <f t="shared" si="2"/>
        <v>0</v>
      </c>
      <c r="S130" s="196">
        <v>0</v>
      </c>
      <c r="T130" s="197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8" t="s">
        <v>158</v>
      </c>
      <c r="AT130" s="198" t="s">
        <v>153</v>
      </c>
      <c r="AU130" s="198" t="s">
        <v>84</v>
      </c>
      <c r="AY130" s="18" t="s">
        <v>151</v>
      </c>
      <c r="BE130" s="199">
        <f t="shared" si="4"/>
        <v>0</v>
      </c>
      <c r="BF130" s="199">
        <f t="shared" si="5"/>
        <v>0</v>
      </c>
      <c r="BG130" s="199">
        <f t="shared" si="6"/>
        <v>0</v>
      </c>
      <c r="BH130" s="199">
        <f t="shared" si="7"/>
        <v>0</v>
      </c>
      <c r="BI130" s="199">
        <f t="shared" si="8"/>
        <v>0</v>
      </c>
      <c r="BJ130" s="18" t="s">
        <v>159</v>
      </c>
      <c r="BK130" s="199">
        <f t="shared" si="9"/>
        <v>0</v>
      </c>
      <c r="BL130" s="18" t="s">
        <v>158</v>
      </c>
      <c r="BM130" s="198" t="s">
        <v>158</v>
      </c>
    </row>
    <row r="131" spans="1:65" s="2" customFormat="1" ht="16.5" customHeight="1">
      <c r="A131" s="35"/>
      <c r="B131" s="36"/>
      <c r="C131" s="187" t="s">
        <v>167</v>
      </c>
      <c r="D131" s="187" t="s">
        <v>153</v>
      </c>
      <c r="E131" s="188" t="s">
        <v>1029</v>
      </c>
      <c r="F131" s="189" t="s">
        <v>1030</v>
      </c>
      <c r="G131" s="190" t="s">
        <v>931</v>
      </c>
      <c r="H131" s="191">
        <v>12</v>
      </c>
      <c r="I131" s="192"/>
      <c r="J131" s="193">
        <f t="shared" si="0"/>
        <v>0</v>
      </c>
      <c r="K131" s="189" t="s">
        <v>1</v>
      </c>
      <c r="L131" s="40"/>
      <c r="M131" s="194" t="s">
        <v>1</v>
      </c>
      <c r="N131" s="195" t="s">
        <v>42</v>
      </c>
      <c r="O131" s="72"/>
      <c r="P131" s="196">
        <f t="shared" si="1"/>
        <v>0</v>
      </c>
      <c r="Q131" s="196">
        <v>0</v>
      </c>
      <c r="R131" s="196">
        <f t="shared" si="2"/>
        <v>0</v>
      </c>
      <c r="S131" s="196">
        <v>0</v>
      </c>
      <c r="T131" s="197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8" t="s">
        <v>158</v>
      </c>
      <c r="AT131" s="198" t="s">
        <v>153</v>
      </c>
      <c r="AU131" s="198" t="s">
        <v>84</v>
      </c>
      <c r="AY131" s="18" t="s">
        <v>151</v>
      </c>
      <c r="BE131" s="199">
        <f t="shared" si="4"/>
        <v>0</v>
      </c>
      <c r="BF131" s="199">
        <f t="shared" si="5"/>
        <v>0</v>
      </c>
      <c r="BG131" s="199">
        <f t="shared" si="6"/>
        <v>0</v>
      </c>
      <c r="BH131" s="199">
        <f t="shared" si="7"/>
        <v>0</v>
      </c>
      <c r="BI131" s="199">
        <f t="shared" si="8"/>
        <v>0</v>
      </c>
      <c r="BJ131" s="18" t="s">
        <v>159</v>
      </c>
      <c r="BK131" s="199">
        <f t="shared" si="9"/>
        <v>0</v>
      </c>
      <c r="BL131" s="18" t="s">
        <v>158</v>
      </c>
      <c r="BM131" s="198" t="s">
        <v>170</v>
      </c>
    </row>
    <row r="132" spans="1:65" s="2" customFormat="1" ht="16.5" customHeight="1">
      <c r="A132" s="35"/>
      <c r="B132" s="36"/>
      <c r="C132" s="187" t="s">
        <v>158</v>
      </c>
      <c r="D132" s="187" t="s">
        <v>153</v>
      </c>
      <c r="E132" s="188" t="s">
        <v>1031</v>
      </c>
      <c r="F132" s="189" t="s">
        <v>1032</v>
      </c>
      <c r="G132" s="190" t="s">
        <v>931</v>
      </c>
      <c r="H132" s="191">
        <v>1</v>
      </c>
      <c r="I132" s="192"/>
      <c r="J132" s="193">
        <f t="shared" si="0"/>
        <v>0</v>
      </c>
      <c r="K132" s="189" t="s">
        <v>1</v>
      </c>
      <c r="L132" s="40"/>
      <c r="M132" s="194" t="s">
        <v>1</v>
      </c>
      <c r="N132" s="195" t="s">
        <v>42</v>
      </c>
      <c r="O132" s="72"/>
      <c r="P132" s="196">
        <f t="shared" si="1"/>
        <v>0</v>
      </c>
      <c r="Q132" s="196">
        <v>0</v>
      </c>
      <c r="R132" s="196">
        <f t="shared" si="2"/>
        <v>0</v>
      </c>
      <c r="S132" s="196">
        <v>0</v>
      </c>
      <c r="T132" s="197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8" t="s">
        <v>158</v>
      </c>
      <c r="AT132" s="198" t="s">
        <v>153</v>
      </c>
      <c r="AU132" s="198" t="s">
        <v>84</v>
      </c>
      <c r="AY132" s="18" t="s">
        <v>151</v>
      </c>
      <c r="BE132" s="199">
        <f t="shared" si="4"/>
        <v>0</v>
      </c>
      <c r="BF132" s="199">
        <f t="shared" si="5"/>
        <v>0</v>
      </c>
      <c r="BG132" s="199">
        <f t="shared" si="6"/>
        <v>0</v>
      </c>
      <c r="BH132" s="199">
        <f t="shared" si="7"/>
        <v>0</v>
      </c>
      <c r="BI132" s="199">
        <f t="shared" si="8"/>
        <v>0</v>
      </c>
      <c r="BJ132" s="18" t="s">
        <v>159</v>
      </c>
      <c r="BK132" s="199">
        <f t="shared" si="9"/>
        <v>0</v>
      </c>
      <c r="BL132" s="18" t="s">
        <v>158</v>
      </c>
      <c r="BM132" s="198" t="s">
        <v>175</v>
      </c>
    </row>
    <row r="133" spans="1:65" s="2" customFormat="1" ht="16.5" customHeight="1">
      <c r="A133" s="35"/>
      <c r="B133" s="36"/>
      <c r="C133" s="187" t="s">
        <v>177</v>
      </c>
      <c r="D133" s="187" t="s">
        <v>153</v>
      </c>
      <c r="E133" s="188" t="s">
        <v>1033</v>
      </c>
      <c r="F133" s="189" t="s">
        <v>1034</v>
      </c>
      <c r="G133" s="190" t="s">
        <v>931</v>
      </c>
      <c r="H133" s="191">
        <v>13</v>
      </c>
      <c r="I133" s="192"/>
      <c r="J133" s="193">
        <f t="shared" si="0"/>
        <v>0</v>
      </c>
      <c r="K133" s="189" t="s">
        <v>1</v>
      </c>
      <c r="L133" s="40"/>
      <c r="M133" s="194" t="s">
        <v>1</v>
      </c>
      <c r="N133" s="195" t="s">
        <v>42</v>
      </c>
      <c r="O133" s="72"/>
      <c r="P133" s="196">
        <f t="shared" si="1"/>
        <v>0</v>
      </c>
      <c r="Q133" s="196">
        <v>0</v>
      </c>
      <c r="R133" s="196">
        <f t="shared" si="2"/>
        <v>0</v>
      </c>
      <c r="S133" s="196">
        <v>0</v>
      </c>
      <c r="T133" s="197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8" t="s">
        <v>158</v>
      </c>
      <c r="AT133" s="198" t="s">
        <v>153</v>
      </c>
      <c r="AU133" s="198" t="s">
        <v>84</v>
      </c>
      <c r="AY133" s="18" t="s">
        <v>151</v>
      </c>
      <c r="BE133" s="199">
        <f t="shared" si="4"/>
        <v>0</v>
      </c>
      <c r="BF133" s="199">
        <f t="shared" si="5"/>
        <v>0</v>
      </c>
      <c r="BG133" s="199">
        <f t="shared" si="6"/>
        <v>0</v>
      </c>
      <c r="BH133" s="199">
        <f t="shared" si="7"/>
        <v>0</v>
      </c>
      <c r="BI133" s="199">
        <f t="shared" si="8"/>
        <v>0</v>
      </c>
      <c r="BJ133" s="18" t="s">
        <v>159</v>
      </c>
      <c r="BK133" s="199">
        <f t="shared" si="9"/>
        <v>0</v>
      </c>
      <c r="BL133" s="18" t="s">
        <v>158</v>
      </c>
      <c r="BM133" s="198" t="s">
        <v>180</v>
      </c>
    </row>
    <row r="134" spans="1:65" s="2" customFormat="1" ht="16.5" customHeight="1">
      <c r="A134" s="35"/>
      <c r="B134" s="36"/>
      <c r="C134" s="187" t="s">
        <v>170</v>
      </c>
      <c r="D134" s="187" t="s">
        <v>153</v>
      </c>
      <c r="E134" s="188" t="s">
        <v>1035</v>
      </c>
      <c r="F134" s="189" t="s">
        <v>1036</v>
      </c>
      <c r="G134" s="190" t="s">
        <v>931</v>
      </c>
      <c r="H134" s="191">
        <v>4</v>
      </c>
      <c r="I134" s="192"/>
      <c r="J134" s="193">
        <f t="shared" si="0"/>
        <v>0</v>
      </c>
      <c r="K134" s="189" t="s">
        <v>1</v>
      </c>
      <c r="L134" s="40"/>
      <c r="M134" s="194" t="s">
        <v>1</v>
      </c>
      <c r="N134" s="195" t="s">
        <v>42</v>
      </c>
      <c r="O134" s="72"/>
      <c r="P134" s="196">
        <f t="shared" si="1"/>
        <v>0</v>
      </c>
      <c r="Q134" s="196">
        <v>0</v>
      </c>
      <c r="R134" s="196">
        <f t="shared" si="2"/>
        <v>0</v>
      </c>
      <c r="S134" s="196">
        <v>0</v>
      </c>
      <c r="T134" s="197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8" t="s">
        <v>158</v>
      </c>
      <c r="AT134" s="198" t="s">
        <v>153</v>
      </c>
      <c r="AU134" s="198" t="s">
        <v>84</v>
      </c>
      <c r="AY134" s="18" t="s">
        <v>151</v>
      </c>
      <c r="BE134" s="199">
        <f t="shared" si="4"/>
        <v>0</v>
      </c>
      <c r="BF134" s="199">
        <f t="shared" si="5"/>
        <v>0</v>
      </c>
      <c r="BG134" s="199">
        <f t="shared" si="6"/>
        <v>0</v>
      </c>
      <c r="BH134" s="199">
        <f t="shared" si="7"/>
        <v>0</v>
      </c>
      <c r="BI134" s="199">
        <f t="shared" si="8"/>
        <v>0</v>
      </c>
      <c r="BJ134" s="18" t="s">
        <v>159</v>
      </c>
      <c r="BK134" s="199">
        <f t="shared" si="9"/>
        <v>0</v>
      </c>
      <c r="BL134" s="18" t="s">
        <v>158</v>
      </c>
      <c r="BM134" s="198" t="s">
        <v>185</v>
      </c>
    </row>
    <row r="135" spans="1:65" s="2" customFormat="1" ht="16.5" customHeight="1">
      <c r="A135" s="35"/>
      <c r="B135" s="36"/>
      <c r="C135" s="187" t="s">
        <v>187</v>
      </c>
      <c r="D135" s="187" t="s">
        <v>153</v>
      </c>
      <c r="E135" s="188" t="s">
        <v>1037</v>
      </c>
      <c r="F135" s="189" t="s">
        <v>1038</v>
      </c>
      <c r="G135" s="190" t="s">
        <v>931</v>
      </c>
      <c r="H135" s="191">
        <v>4</v>
      </c>
      <c r="I135" s="192"/>
      <c r="J135" s="193">
        <f t="shared" si="0"/>
        <v>0</v>
      </c>
      <c r="K135" s="189" t="s">
        <v>1</v>
      </c>
      <c r="L135" s="40"/>
      <c r="M135" s="194" t="s">
        <v>1</v>
      </c>
      <c r="N135" s="195" t="s">
        <v>42</v>
      </c>
      <c r="O135" s="72"/>
      <c r="P135" s="196">
        <f t="shared" si="1"/>
        <v>0</v>
      </c>
      <c r="Q135" s="196">
        <v>0</v>
      </c>
      <c r="R135" s="196">
        <f t="shared" si="2"/>
        <v>0</v>
      </c>
      <c r="S135" s="196">
        <v>0</v>
      </c>
      <c r="T135" s="197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8" t="s">
        <v>158</v>
      </c>
      <c r="AT135" s="198" t="s">
        <v>153</v>
      </c>
      <c r="AU135" s="198" t="s">
        <v>84</v>
      </c>
      <c r="AY135" s="18" t="s">
        <v>151</v>
      </c>
      <c r="BE135" s="199">
        <f t="shared" si="4"/>
        <v>0</v>
      </c>
      <c r="BF135" s="199">
        <f t="shared" si="5"/>
        <v>0</v>
      </c>
      <c r="BG135" s="199">
        <f t="shared" si="6"/>
        <v>0</v>
      </c>
      <c r="BH135" s="199">
        <f t="shared" si="7"/>
        <v>0</v>
      </c>
      <c r="BI135" s="199">
        <f t="shared" si="8"/>
        <v>0</v>
      </c>
      <c r="BJ135" s="18" t="s">
        <v>159</v>
      </c>
      <c r="BK135" s="199">
        <f t="shared" si="9"/>
        <v>0</v>
      </c>
      <c r="BL135" s="18" t="s">
        <v>158</v>
      </c>
      <c r="BM135" s="198" t="s">
        <v>190</v>
      </c>
    </row>
    <row r="136" spans="1:65" s="2" customFormat="1" ht="16.5" customHeight="1">
      <c r="A136" s="35"/>
      <c r="B136" s="36"/>
      <c r="C136" s="187" t="s">
        <v>175</v>
      </c>
      <c r="D136" s="187" t="s">
        <v>153</v>
      </c>
      <c r="E136" s="188" t="s">
        <v>1039</v>
      </c>
      <c r="F136" s="189" t="s">
        <v>1040</v>
      </c>
      <c r="G136" s="190" t="s">
        <v>931</v>
      </c>
      <c r="H136" s="191">
        <v>3</v>
      </c>
      <c r="I136" s="192"/>
      <c r="J136" s="193">
        <f t="shared" si="0"/>
        <v>0</v>
      </c>
      <c r="K136" s="189" t="s">
        <v>1</v>
      </c>
      <c r="L136" s="40"/>
      <c r="M136" s="194" t="s">
        <v>1</v>
      </c>
      <c r="N136" s="195" t="s">
        <v>42</v>
      </c>
      <c r="O136" s="72"/>
      <c r="P136" s="196">
        <f t="shared" si="1"/>
        <v>0</v>
      </c>
      <c r="Q136" s="196">
        <v>0</v>
      </c>
      <c r="R136" s="196">
        <f t="shared" si="2"/>
        <v>0</v>
      </c>
      <c r="S136" s="196">
        <v>0</v>
      </c>
      <c r="T136" s="197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8" t="s">
        <v>158</v>
      </c>
      <c r="AT136" s="198" t="s">
        <v>153</v>
      </c>
      <c r="AU136" s="198" t="s">
        <v>84</v>
      </c>
      <c r="AY136" s="18" t="s">
        <v>151</v>
      </c>
      <c r="BE136" s="199">
        <f t="shared" si="4"/>
        <v>0</v>
      </c>
      <c r="BF136" s="199">
        <f t="shared" si="5"/>
        <v>0</v>
      </c>
      <c r="BG136" s="199">
        <f t="shared" si="6"/>
        <v>0</v>
      </c>
      <c r="BH136" s="199">
        <f t="shared" si="7"/>
        <v>0</v>
      </c>
      <c r="BI136" s="199">
        <f t="shared" si="8"/>
        <v>0</v>
      </c>
      <c r="BJ136" s="18" t="s">
        <v>159</v>
      </c>
      <c r="BK136" s="199">
        <f t="shared" si="9"/>
        <v>0</v>
      </c>
      <c r="BL136" s="18" t="s">
        <v>158</v>
      </c>
      <c r="BM136" s="198" t="s">
        <v>194</v>
      </c>
    </row>
    <row r="137" spans="1:65" s="2" customFormat="1" ht="16.5" customHeight="1">
      <c r="A137" s="35"/>
      <c r="B137" s="36"/>
      <c r="C137" s="187" t="s">
        <v>196</v>
      </c>
      <c r="D137" s="187" t="s">
        <v>153</v>
      </c>
      <c r="E137" s="188" t="s">
        <v>1041</v>
      </c>
      <c r="F137" s="189" t="s">
        <v>1042</v>
      </c>
      <c r="G137" s="190" t="s">
        <v>931</v>
      </c>
      <c r="H137" s="191">
        <v>7</v>
      </c>
      <c r="I137" s="192"/>
      <c r="J137" s="193">
        <f t="shared" si="0"/>
        <v>0</v>
      </c>
      <c r="K137" s="189" t="s">
        <v>1</v>
      </c>
      <c r="L137" s="40"/>
      <c r="M137" s="194" t="s">
        <v>1</v>
      </c>
      <c r="N137" s="195" t="s">
        <v>42</v>
      </c>
      <c r="O137" s="72"/>
      <c r="P137" s="196">
        <f t="shared" si="1"/>
        <v>0</v>
      </c>
      <c r="Q137" s="196">
        <v>0</v>
      </c>
      <c r="R137" s="196">
        <f t="shared" si="2"/>
        <v>0</v>
      </c>
      <c r="S137" s="196">
        <v>0</v>
      </c>
      <c r="T137" s="197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8" t="s">
        <v>158</v>
      </c>
      <c r="AT137" s="198" t="s">
        <v>153</v>
      </c>
      <c r="AU137" s="198" t="s">
        <v>84</v>
      </c>
      <c r="AY137" s="18" t="s">
        <v>151</v>
      </c>
      <c r="BE137" s="199">
        <f t="shared" si="4"/>
        <v>0</v>
      </c>
      <c r="BF137" s="199">
        <f t="shared" si="5"/>
        <v>0</v>
      </c>
      <c r="BG137" s="199">
        <f t="shared" si="6"/>
        <v>0</v>
      </c>
      <c r="BH137" s="199">
        <f t="shared" si="7"/>
        <v>0</v>
      </c>
      <c r="BI137" s="199">
        <f t="shared" si="8"/>
        <v>0</v>
      </c>
      <c r="BJ137" s="18" t="s">
        <v>159</v>
      </c>
      <c r="BK137" s="199">
        <f t="shared" si="9"/>
        <v>0</v>
      </c>
      <c r="BL137" s="18" t="s">
        <v>158</v>
      </c>
      <c r="BM137" s="198" t="s">
        <v>199</v>
      </c>
    </row>
    <row r="138" spans="1:65" s="2" customFormat="1" ht="16.5" customHeight="1">
      <c r="A138" s="35"/>
      <c r="B138" s="36"/>
      <c r="C138" s="187" t="s">
        <v>180</v>
      </c>
      <c r="D138" s="187" t="s">
        <v>153</v>
      </c>
      <c r="E138" s="188" t="s">
        <v>1043</v>
      </c>
      <c r="F138" s="189" t="s">
        <v>1044</v>
      </c>
      <c r="G138" s="190" t="s">
        <v>931</v>
      </c>
      <c r="H138" s="191">
        <v>3</v>
      </c>
      <c r="I138" s="192"/>
      <c r="J138" s="193">
        <f t="shared" si="0"/>
        <v>0</v>
      </c>
      <c r="K138" s="189" t="s">
        <v>1</v>
      </c>
      <c r="L138" s="40"/>
      <c r="M138" s="194" t="s">
        <v>1</v>
      </c>
      <c r="N138" s="195" t="s">
        <v>42</v>
      </c>
      <c r="O138" s="72"/>
      <c r="P138" s="196">
        <f t="shared" si="1"/>
        <v>0</v>
      </c>
      <c r="Q138" s="196">
        <v>0</v>
      </c>
      <c r="R138" s="196">
        <f t="shared" si="2"/>
        <v>0</v>
      </c>
      <c r="S138" s="196">
        <v>0</v>
      </c>
      <c r="T138" s="197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8" t="s">
        <v>158</v>
      </c>
      <c r="AT138" s="198" t="s">
        <v>153</v>
      </c>
      <c r="AU138" s="198" t="s">
        <v>84</v>
      </c>
      <c r="AY138" s="18" t="s">
        <v>151</v>
      </c>
      <c r="BE138" s="199">
        <f t="shared" si="4"/>
        <v>0</v>
      </c>
      <c r="BF138" s="199">
        <f t="shared" si="5"/>
        <v>0</v>
      </c>
      <c r="BG138" s="199">
        <f t="shared" si="6"/>
        <v>0</v>
      </c>
      <c r="BH138" s="199">
        <f t="shared" si="7"/>
        <v>0</v>
      </c>
      <c r="BI138" s="199">
        <f t="shared" si="8"/>
        <v>0</v>
      </c>
      <c r="BJ138" s="18" t="s">
        <v>159</v>
      </c>
      <c r="BK138" s="199">
        <f t="shared" si="9"/>
        <v>0</v>
      </c>
      <c r="BL138" s="18" t="s">
        <v>158</v>
      </c>
      <c r="BM138" s="198" t="s">
        <v>205</v>
      </c>
    </row>
    <row r="139" spans="1:65" s="2" customFormat="1" ht="16.5" customHeight="1">
      <c r="A139" s="35"/>
      <c r="B139" s="36"/>
      <c r="C139" s="187" t="s">
        <v>207</v>
      </c>
      <c r="D139" s="187" t="s">
        <v>153</v>
      </c>
      <c r="E139" s="188" t="s">
        <v>1045</v>
      </c>
      <c r="F139" s="189" t="s">
        <v>1046</v>
      </c>
      <c r="G139" s="190" t="s">
        <v>931</v>
      </c>
      <c r="H139" s="191">
        <v>11</v>
      </c>
      <c r="I139" s="192"/>
      <c r="J139" s="193">
        <f t="shared" si="0"/>
        <v>0</v>
      </c>
      <c r="K139" s="189" t="s">
        <v>1</v>
      </c>
      <c r="L139" s="40"/>
      <c r="M139" s="194" t="s">
        <v>1</v>
      </c>
      <c r="N139" s="195" t="s">
        <v>42</v>
      </c>
      <c r="O139" s="72"/>
      <c r="P139" s="196">
        <f t="shared" si="1"/>
        <v>0</v>
      </c>
      <c r="Q139" s="196">
        <v>0</v>
      </c>
      <c r="R139" s="196">
        <f t="shared" si="2"/>
        <v>0</v>
      </c>
      <c r="S139" s="196">
        <v>0</v>
      </c>
      <c r="T139" s="197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8" t="s">
        <v>158</v>
      </c>
      <c r="AT139" s="198" t="s">
        <v>153</v>
      </c>
      <c r="AU139" s="198" t="s">
        <v>84</v>
      </c>
      <c r="AY139" s="18" t="s">
        <v>151</v>
      </c>
      <c r="BE139" s="199">
        <f t="shared" si="4"/>
        <v>0</v>
      </c>
      <c r="BF139" s="199">
        <f t="shared" si="5"/>
        <v>0</v>
      </c>
      <c r="BG139" s="199">
        <f t="shared" si="6"/>
        <v>0</v>
      </c>
      <c r="BH139" s="199">
        <f t="shared" si="7"/>
        <v>0</v>
      </c>
      <c r="BI139" s="199">
        <f t="shared" si="8"/>
        <v>0</v>
      </c>
      <c r="BJ139" s="18" t="s">
        <v>159</v>
      </c>
      <c r="BK139" s="199">
        <f t="shared" si="9"/>
        <v>0</v>
      </c>
      <c r="BL139" s="18" t="s">
        <v>158</v>
      </c>
      <c r="BM139" s="198" t="s">
        <v>210</v>
      </c>
    </row>
    <row r="140" spans="1:65" s="2" customFormat="1" ht="16.5" customHeight="1">
      <c r="A140" s="35"/>
      <c r="B140" s="36"/>
      <c r="C140" s="187" t="s">
        <v>185</v>
      </c>
      <c r="D140" s="187" t="s">
        <v>153</v>
      </c>
      <c r="E140" s="188" t="s">
        <v>1047</v>
      </c>
      <c r="F140" s="189" t="s">
        <v>1048</v>
      </c>
      <c r="G140" s="190" t="s">
        <v>931</v>
      </c>
      <c r="H140" s="191">
        <v>13</v>
      </c>
      <c r="I140" s="192"/>
      <c r="J140" s="193">
        <f t="shared" si="0"/>
        <v>0</v>
      </c>
      <c r="K140" s="189" t="s">
        <v>1</v>
      </c>
      <c r="L140" s="40"/>
      <c r="M140" s="194" t="s">
        <v>1</v>
      </c>
      <c r="N140" s="195" t="s">
        <v>42</v>
      </c>
      <c r="O140" s="72"/>
      <c r="P140" s="196">
        <f t="shared" si="1"/>
        <v>0</v>
      </c>
      <c r="Q140" s="196">
        <v>0</v>
      </c>
      <c r="R140" s="196">
        <f t="shared" si="2"/>
        <v>0</v>
      </c>
      <c r="S140" s="196">
        <v>0</v>
      </c>
      <c r="T140" s="197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8" t="s">
        <v>158</v>
      </c>
      <c r="AT140" s="198" t="s">
        <v>153</v>
      </c>
      <c r="AU140" s="198" t="s">
        <v>84</v>
      </c>
      <c r="AY140" s="18" t="s">
        <v>151</v>
      </c>
      <c r="BE140" s="199">
        <f t="shared" si="4"/>
        <v>0</v>
      </c>
      <c r="BF140" s="199">
        <f t="shared" si="5"/>
        <v>0</v>
      </c>
      <c r="BG140" s="199">
        <f t="shared" si="6"/>
        <v>0</v>
      </c>
      <c r="BH140" s="199">
        <f t="shared" si="7"/>
        <v>0</v>
      </c>
      <c r="BI140" s="199">
        <f t="shared" si="8"/>
        <v>0</v>
      </c>
      <c r="BJ140" s="18" t="s">
        <v>159</v>
      </c>
      <c r="BK140" s="199">
        <f t="shared" si="9"/>
        <v>0</v>
      </c>
      <c r="BL140" s="18" t="s">
        <v>158</v>
      </c>
      <c r="BM140" s="198" t="s">
        <v>213</v>
      </c>
    </row>
    <row r="141" spans="1:65" s="2" customFormat="1" ht="16.5" customHeight="1">
      <c r="A141" s="35"/>
      <c r="B141" s="36"/>
      <c r="C141" s="187" t="s">
        <v>214</v>
      </c>
      <c r="D141" s="187" t="s">
        <v>153</v>
      </c>
      <c r="E141" s="188" t="s">
        <v>1049</v>
      </c>
      <c r="F141" s="189" t="s">
        <v>1050</v>
      </c>
      <c r="G141" s="190" t="s">
        <v>931</v>
      </c>
      <c r="H141" s="191">
        <v>13</v>
      </c>
      <c r="I141" s="192"/>
      <c r="J141" s="193">
        <f t="shared" si="0"/>
        <v>0</v>
      </c>
      <c r="K141" s="189" t="s">
        <v>1</v>
      </c>
      <c r="L141" s="40"/>
      <c r="M141" s="194" t="s">
        <v>1</v>
      </c>
      <c r="N141" s="195" t="s">
        <v>42</v>
      </c>
      <c r="O141" s="72"/>
      <c r="P141" s="196">
        <f t="shared" si="1"/>
        <v>0</v>
      </c>
      <c r="Q141" s="196">
        <v>0</v>
      </c>
      <c r="R141" s="196">
        <f t="shared" si="2"/>
        <v>0</v>
      </c>
      <c r="S141" s="196">
        <v>0</v>
      </c>
      <c r="T141" s="197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8" t="s">
        <v>158</v>
      </c>
      <c r="AT141" s="198" t="s">
        <v>153</v>
      </c>
      <c r="AU141" s="198" t="s">
        <v>84</v>
      </c>
      <c r="AY141" s="18" t="s">
        <v>151</v>
      </c>
      <c r="BE141" s="199">
        <f t="shared" si="4"/>
        <v>0</v>
      </c>
      <c r="BF141" s="199">
        <f t="shared" si="5"/>
        <v>0</v>
      </c>
      <c r="BG141" s="199">
        <f t="shared" si="6"/>
        <v>0</v>
      </c>
      <c r="BH141" s="199">
        <f t="shared" si="7"/>
        <v>0</v>
      </c>
      <c r="BI141" s="199">
        <f t="shared" si="8"/>
        <v>0</v>
      </c>
      <c r="BJ141" s="18" t="s">
        <v>159</v>
      </c>
      <c r="BK141" s="199">
        <f t="shared" si="9"/>
        <v>0</v>
      </c>
      <c r="BL141" s="18" t="s">
        <v>158</v>
      </c>
      <c r="BM141" s="198" t="s">
        <v>217</v>
      </c>
    </row>
    <row r="142" spans="1:65" s="2" customFormat="1" ht="16.5" customHeight="1">
      <c r="A142" s="35"/>
      <c r="B142" s="36"/>
      <c r="C142" s="187" t="s">
        <v>190</v>
      </c>
      <c r="D142" s="187" t="s">
        <v>153</v>
      </c>
      <c r="E142" s="188" t="s">
        <v>1051</v>
      </c>
      <c r="F142" s="189" t="s">
        <v>1052</v>
      </c>
      <c r="G142" s="190" t="s">
        <v>931</v>
      </c>
      <c r="H142" s="191">
        <v>13</v>
      </c>
      <c r="I142" s="192"/>
      <c r="J142" s="193">
        <f t="shared" si="0"/>
        <v>0</v>
      </c>
      <c r="K142" s="189" t="s">
        <v>1</v>
      </c>
      <c r="L142" s="40"/>
      <c r="M142" s="194" t="s">
        <v>1</v>
      </c>
      <c r="N142" s="195" t="s">
        <v>42</v>
      </c>
      <c r="O142" s="72"/>
      <c r="P142" s="196">
        <f t="shared" si="1"/>
        <v>0</v>
      </c>
      <c r="Q142" s="196">
        <v>0</v>
      </c>
      <c r="R142" s="196">
        <f t="shared" si="2"/>
        <v>0</v>
      </c>
      <c r="S142" s="196">
        <v>0</v>
      </c>
      <c r="T142" s="197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8" t="s">
        <v>158</v>
      </c>
      <c r="AT142" s="198" t="s">
        <v>153</v>
      </c>
      <c r="AU142" s="198" t="s">
        <v>84</v>
      </c>
      <c r="AY142" s="18" t="s">
        <v>151</v>
      </c>
      <c r="BE142" s="199">
        <f t="shared" si="4"/>
        <v>0</v>
      </c>
      <c r="BF142" s="199">
        <f t="shared" si="5"/>
        <v>0</v>
      </c>
      <c r="BG142" s="199">
        <f t="shared" si="6"/>
        <v>0</v>
      </c>
      <c r="BH142" s="199">
        <f t="shared" si="7"/>
        <v>0</v>
      </c>
      <c r="BI142" s="199">
        <f t="shared" si="8"/>
        <v>0</v>
      </c>
      <c r="BJ142" s="18" t="s">
        <v>159</v>
      </c>
      <c r="BK142" s="199">
        <f t="shared" si="9"/>
        <v>0</v>
      </c>
      <c r="BL142" s="18" t="s">
        <v>158</v>
      </c>
      <c r="BM142" s="198" t="s">
        <v>229</v>
      </c>
    </row>
    <row r="143" spans="1:65" s="2" customFormat="1" ht="16.5" customHeight="1">
      <c r="A143" s="35"/>
      <c r="B143" s="36"/>
      <c r="C143" s="187" t="s">
        <v>8</v>
      </c>
      <c r="D143" s="187" t="s">
        <v>153</v>
      </c>
      <c r="E143" s="188" t="s">
        <v>1053</v>
      </c>
      <c r="F143" s="189" t="s">
        <v>1054</v>
      </c>
      <c r="G143" s="190" t="s">
        <v>931</v>
      </c>
      <c r="H143" s="191">
        <v>1</v>
      </c>
      <c r="I143" s="192"/>
      <c r="J143" s="193">
        <f t="shared" si="0"/>
        <v>0</v>
      </c>
      <c r="K143" s="189" t="s">
        <v>1</v>
      </c>
      <c r="L143" s="40"/>
      <c r="M143" s="194" t="s">
        <v>1</v>
      </c>
      <c r="N143" s="195" t="s">
        <v>42</v>
      </c>
      <c r="O143" s="72"/>
      <c r="P143" s="196">
        <f t="shared" si="1"/>
        <v>0</v>
      </c>
      <c r="Q143" s="196">
        <v>0</v>
      </c>
      <c r="R143" s="196">
        <f t="shared" si="2"/>
        <v>0</v>
      </c>
      <c r="S143" s="196">
        <v>0</v>
      </c>
      <c r="T143" s="197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8" t="s">
        <v>158</v>
      </c>
      <c r="AT143" s="198" t="s">
        <v>153</v>
      </c>
      <c r="AU143" s="198" t="s">
        <v>84</v>
      </c>
      <c r="AY143" s="18" t="s">
        <v>151</v>
      </c>
      <c r="BE143" s="199">
        <f t="shared" si="4"/>
        <v>0</v>
      </c>
      <c r="BF143" s="199">
        <f t="shared" si="5"/>
        <v>0</v>
      </c>
      <c r="BG143" s="199">
        <f t="shared" si="6"/>
        <v>0</v>
      </c>
      <c r="BH143" s="199">
        <f t="shared" si="7"/>
        <v>0</v>
      </c>
      <c r="BI143" s="199">
        <f t="shared" si="8"/>
        <v>0</v>
      </c>
      <c r="BJ143" s="18" t="s">
        <v>159</v>
      </c>
      <c r="BK143" s="199">
        <f t="shared" si="9"/>
        <v>0</v>
      </c>
      <c r="BL143" s="18" t="s">
        <v>158</v>
      </c>
      <c r="BM143" s="198" t="s">
        <v>232</v>
      </c>
    </row>
    <row r="144" spans="1:65" s="2" customFormat="1" ht="16.5" customHeight="1">
      <c r="A144" s="35"/>
      <c r="B144" s="36"/>
      <c r="C144" s="187" t="s">
        <v>194</v>
      </c>
      <c r="D144" s="187" t="s">
        <v>153</v>
      </c>
      <c r="E144" s="188" t="s">
        <v>1055</v>
      </c>
      <c r="F144" s="189" t="s">
        <v>1056</v>
      </c>
      <c r="G144" s="190" t="s">
        <v>931</v>
      </c>
      <c r="H144" s="191">
        <v>10</v>
      </c>
      <c r="I144" s="192"/>
      <c r="J144" s="193">
        <f t="shared" si="0"/>
        <v>0</v>
      </c>
      <c r="K144" s="189" t="s">
        <v>1</v>
      </c>
      <c r="L144" s="40"/>
      <c r="M144" s="194" t="s">
        <v>1</v>
      </c>
      <c r="N144" s="195" t="s">
        <v>42</v>
      </c>
      <c r="O144" s="72"/>
      <c r="P144" s="196">
        <f t="shared" si="1"/>
        <v>0</v>
      </c>
      <c r="Q144" s="196">
        <v>0</v>
      </c>
      <c r="R144" s="196">
        <f t="shared" si="2"/>
        <v>0</v>
      </c>
      <c r="S144" s="196">
        <v>0</v>
      </c>
      <c r="T144" s="197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8" t="s">
        <v>158</v>
      </c>
      <c r="AT144" s="198" t="s">
        <v>153</v>
      </c>
      <c r="AU144" s="198" t="s">
        <v>84</v>
      </c>
      <c r="AY144" s="18" t="s">
        <v>151</v>
      </c>
      <c r="BE144" s="199">
        <f t="shared" si="4"/>
        <v>0</v>
      </c>
      <c r="BF144" s="199">
        <f t="shared" si="5"/>
        <v>0</v>
      </c>
      <c r="BG144" s="199">
        <f t="shared" si="6"/>
        <v>0</v>
      </c>
      <c r="BH144" s="199">
        <f t="shared" si="7"/>
        <v>0</v>
      </c>
      <c r="BI144" s="199">
        <f t="shared" si="8"/>
        <v>0</v>
      </c>
      <c r="BJ144" s="18" t="s">
        <v>159</v>
      </c>
      <c r="BK144" s="199">
        <f t="shared" si="9"/>
        <v>0</v>
      </c>
      <c r="BL144" s="18" t="s">
        <v>158</v>
      </c>
      <c r="BM144" s="198" t="s">
        <v>235</v>
      </c>
    </row>
    <row r="145" spans="1:65" s="2" customFormat="1" ht="16.5" customHeight="1">
      <c r="A145" s="35"/>
      <c r="B145" s="36"/>
      <c r="C145" s="187" t="s">
        <v>236</v>
      </c>
      <c r="D145" s="187" t="s">
        <v>153</v>
      </c>
      <c r="E145" s="188" t="s">
        <v>1057</v>
      </c>
      <c r="F145" s="189" t="s">
        <v>1058</v>
      </c>
      <c r="G145" s="190" t="s">
        <v>931</v>
      </c>
      <c r="H145" s="191">
        <v>1</v>
      </c>
      <c r="I145" s="192"/>
      <c r="J145" s="193">
        <f t="shared" si="0"/>
        <v>0</v>
      </c>
      <c r="K145" s="189" t="s">
        <v>1</v>
      </c>
      <c r="L145" s="40"/>
      <c r="M145" s="194" t="s">
        <v>1</v>
      </c>
      <c r="N145" s="195" t="s">
        <v>42</v>
      </c>
      <c r="O145" s="72"/>
      <c r="P145" s="196">
        <f t="shared" si="1"/>
        <v>0</v>
      </c>
      <c r="Q145" s="196">
        <v>0</v>
      </c>
      <c r="R145" s="196">
        <f t="shared" si="2"/>
        <v>0</v>
      </c>
      <c r="S145" s="196">
        <v>0</v>
      </c>
      <c r="T145" s="197">
        <f t="shared" si="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8" t="s">
        <v>158</v>
      </c>
      <c r="AT145" s="198" t="s">
        <v>153</v>
      </c>
      <c r="AU145" s="198" t="s">
        <v>84</v>
      </c>
      <c r="AY145" s="18" t="s">
        <v>151</v>
      </c>
      <c r="BE145" s="199">
        <f t="shared" si="4"/>
        <v>0</v>
      </c>
      <c r="BF145" s="199">
        <f t="shared" si="5"/>
        <v>0</v>
      </c>
      <c r="BG145" s="199">
        <f t="shared" si="6"/>
        <v>0</v>
      </c>
      <c r="BH145" s="199">
        <f t="shared" si="7"/>
        <v>0</v>
      </c>
      <c r="BI145" s="199">
        <f t="shared" si="8"/>
        <v>0</v>
      </c>
      <c r="BJ145" s="18" t="s">
        <v>159</v>
      </c>
      <c r="BK145" s="199">
        <f t="shared" si="9"/>
        <v>0</v>
      </c>
      <c r="BL145" s="18" t="s">
        <v>158</v>
      </c>
      <c r="BM145" s="198" t="s">
        <v>239</v>
      </c>
    </row>
    <row r="146" spans="1:65" s="2" customFormat="1" ht="16.5" customHeight="1">
      <c r="A146" s="35"/>
      <c r="B146" s="36"/>
      <c r="C146" s="187" t="s">
        <v>199</v>
      </c>
      <c r="D146" s="187" t="s">
        <v>153</v>
      </c>
      <c r="E146" s="188" t="s">
        <v>1059</v>
      </c>
      <c r="F146" s="189" t="s">
        <v>1060</v>
      </c>
      <c r="G146" s="190" t="s">
        <v>931</v>
      </c>
      <c r="H146" s="191">
        <v>10</v>
      </c>
      <c r="I146" s="192"/>
      <c r="J146" s="193">
        <f t="shared" si="0"/>
        <v>0</v>
      </c>
      <c r="K146" s="189" t="s">
        <v>1</v>
      </c>
      <c r="L146" s="40"/>
      <c r="M146" s="194" t="s">
        <v>1</v>
      </c>
      <c r="N146" s="195" t="s">
        <v>42</v>
      </c>
      <c r="O146" s="72"/>
      <c r="P146" s="196">
        <f t="shared" si="1"/>
        <v>0</v>
      </c>
      <c r="Q146" s="196">
        <v>0</v>
      </c>
      <c r="R146" s="196">
        <f t="shared" si="2"/>
        <v>0</v>
      </c>
      <c r="S146" s="196">
        <v>0</v>
      </c>
      <c r="T146" s="197">
        <f t="shared" si="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8" t="s">
        <v>158</v>
      </c>
      <c r="AT146" s="198" t="s">
        <v>153</v>
      </c>
      <c r="AU146" s="198" t="s">
        <v>84</v>
      </c>
      <c r="AY146" s="18" t="s">
        <v>151</v>
      </c>
      <c r="BE146" s="199">
        <f t="shared" si="4"/>
        <v>0</v>
      </c>
      <c r="BF146" s="199">
        <f t="shared" si="5"/>
        <v>0</v>
      </c>
      <c r="BG146" s="199">
        <f t="shared" si="6"/>
        <v>0</v>
      </c>
      <c r="BH146" s="199">
        <f t="shared" si="7"/>
        <v>0</v>
      </c>
      <c r="BI146" s="199">
        <f t="shared" si="8"/>
        <v>0</v>
      </c>
      <c r="BJ146" s="18" t="s">
        <v>159</v>
      </c>
      <c r="BK146" s="199">
        <f t="shared" si="9"/>
        <v>0</v>
      </c>
      <c r="BL146" s="18" t="s">
        <v>158</v>
      </c>
      <c r="BM146" s="198" t="s">
        <v>252</v>
      </c>
    </row>
    <row r="147" spans="1:65" s="2" customFormat="1" ht="16.5" customHeight="1">
      <c r="A147" s="35"/>
      <c r="B147" s="36"/>
      <c r="C147" s="187" t="s">
        <v>254</v>
      </c>
      <c r="D147" s="187" t="s">
        <v>153</v>
      </c>
      <c r="E147" s="188" t="s">
        <v>1061</v>
      </c>
      <c r="F147" s="189" t="s">
        <v>1062</v>
      </c>
      <c r="G147" s="190" t="s">
        <v>931</v>
      </c>
      <c r="H147" s="191">
        <v>1</v>
      </c>
      <c r="I147" s="192"/>
      <c r="J147" s="193">
        <f t="shared" si="0"/>
        <v>0</v>
      </c>
      <c r="K147" s="189" t="s">
        <v>1</v>
      </c>
      <c r="L147" s="40"/>
      <c r="M147" s="194" t="s">
        <v>1</v>
      </c>
      <c r="N147" s="195" t="s">
        <v>42</v>
      </c>
      <c r="O147" s="72"/>
      <c r="P147" s="196">
        <f t="shared" si="1"/>
        <v>0</v>
      </c>
      <c r="Q147" s="196">
        <v>0</v>
      </c>
      <c r="R147" s="196">
        <f t="shared" si="2"/>
        <v>0</v>
      </c>
      <c r="S147" s="196">
        <v>0</v>
      </c>
      <c r="T147" s="197">
        <f t="shared" si="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8" t="s">
        <v>158</v>
      </c>
      <c r="AT147" s="198" t="s">
        <v>153</v>
      </c>
      <c r="AU147" s="198" t="s">
        <v>84</v>
      </c>
      <c r="AY147" s="18" t="s">
        <v>151</v>
      </c>
      <c r="BE147" s="199">
        <f t="shared" si="4"/>
        <v>0</v>
      </c>
      <c r="BF147" s="199">
        <f t="shared" si="5"/>
        <v>0</v>
      </c>
      <c r="BG147" s="199">
        <f t="shared" si="6"/>
        <v>0</v>
      </c>
      <c r="BH147" s="199">
        <f t="shared" si="7"/>
        <v>0</v>
      </c>
      <c r="BI147" s="199">
        <f t="shared" si="8"/>
        <v>0</v>
      </c>
      <c r="BJ147" s="18" t="s">
        <v>159</v>
      </c>
      <c r="BK147" s="199">
        <f t="shared" si="9"/>
        <v>0</v>
      </c>
      <c r="BL147" s="18" t="s">
        <v>158</v>
      </c>
      <c r="BM147" s="198" t="s">
        <v>257</v>
      </c>
    </row>
    <row r="148" spans="1:65" s="2" customFormat="1" ht="16.5" customHeight="1">
      <c r="A148" s="35"/>
      <c r="B148" s="36"/>
      <c r="C148" s="187" t="s">
        <v>205</v>
      </c>
      <c r="D148" s="187" t="s">
        <v>153</v>
      </c>
      <c r="E148" s="188" t="s">
        <v>1063</v>
      </c>
      <c r="F148" s="189" t="s">
        <v>1064</v>
      </c>
      <c r="G148" s="190" t="s">
        <v>931</v>
      </c>
      <c r="H148" s="191">
        <v>10</v>
      </c>
      <c r="I148" s="192"/>
      <c r="J148" s="193">
        <f t="shared" si="0"/>
        <v>0</v>
      </c>
      <c r="K148" s="189" t="s">
        <v>1</v>
      </c>
      <c r="L148" s="40"/>
      <c r="M148" s="194" t="s">
        <v>1</v>
      </c>
      <c r="N148" s="195" t="s">
        <v>42</v>
      </c>
      <c r="O148" s="72"/>
      <c r="P148" s="196">
        <f t="shared" si="1"/>
        <v>0</v>
      </c>
      <c r="Q148" s="196">
        <v>0</v>
      </c>
      <c r="R148" s="196">
        <f t="shared" si="2"/>
        <v>0</v>
      </c>
      <c r="S148" s="196">
        <v>0</v>
      </c>
      <c r="T148" s="197">
        <f t="shared" si="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8" t="s">
        <v>158</v>
      </c>
      <c r="AT148" s="198" t="s">
        <v>153</v>
      </c>
      <c r="AU148" s="198" t="s">
        <v>84</v>
      </c>
      <c r="AY148" s="18" t="s">
        <v>151</v>
      </c>
      <c r="BE148" s="199">
        <f t="shared" si="4"/>
        <v>0</v>
      </c>
      <c r="BF148" s="199">
        <f t="shared" si="5"/>
        <v>0</v>
      </c>
      <c r="BG148" s="199">
        <f t="shared" si="6"/>
        <v>0</v>
      </c>
      <c r="BH148" s="199">
        <f t="shared" si="7"/>
        <v>0</v>
      </c>
      <c r="BI148" s="199">
        <f t="shared" si="8"/>
        <v>0</v>
      </c>
      <c r="BJ148" s="18" t="s">
        <v>159</v>
      </c>
      <c r="BK148" s="199">
        <f t="shared" si="9"/>
        <v>0</v>
      </c>
      <c r="BL148" s="18" t="s">
        <v>158</v>
      </c>
      <c r="BM148" s="198" t="s">
        <v>261</v>
      </c>
    </row>
    <row r="149" spans="1:65" s="2" customFormat="1" ht="16.5" customHeight="1">
      <c r="A149" s="35"/>
      <c r="B149" s="36"/>
      <c r="C149" s="187" t="s">
        <v>7</v>
      </c>
      <c r="D149" s="187" t="s">
        <v>153</v>
      </c>
      <c r="E149" s="188" t="s">
        <v>1065</v>
      </c>
      <c r="F149" s="189" t="s">
        <v>1066</v>
      </c>
      <c r="G149" s="190" t="s">
        <v>931</v>
      </c>
      <c r="H149" s="191">
        <v>1</v>
      </c>
      <c r="I149" s="192"/>
      <c r="J149" s="193">
        <f t="shared" si="0"/>
        <v>0</v>
      </c>
      <c r="K149" s="189" t="s">
        <v>1</v>
      </c>
      <c r="L149" s="40"/>
      <c r="M149" s="194" t="s">
        <v>1</v>
      </c>
      <c r="N149" s="195" t="s">
        <v>42</v>
      </c>
      <c r="O149" s="72"/>
      <c r="P149" s="196">
        <f t="shared" si="1"/>
        <v>0</v>
      </c>
      <c r="Q149" s="196">
        <v>0</v>
      </c>
      <c r="R149" s="196">
        <f t="shared" si="2"/>
        <v>0</v>
      </c>
      <c r="S149" s="196">
        <v>0</v>
      </c>
      <c r="T149" s="197">
        <f t="shared" si="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8" t="s">
        <v>158</v>
      </c>
      <c r="AT149" s="198" t="s">
        <v>153</v>
      </c>
      <c r="AU149" s="198" t="s">
        <v>84</v>
      </c>
      <c r="AY149" s="18" t="s">
        <v>151</v>
      </c>
      <c r="BE149" s="199">
        <f t="shared" si="4"/>
        <v>0</v>
      </c>
      <c r="BF149" s="199">
        <f t="shared" si="5"/>
        <v>0</v>
      </c>
      <c r="BG149" s="199">
        <f t="shared" si="6"/>
        <v>0</v>
      </c>
      <c r="BH149" s="199">
        <f t="shared" si="7"/>
        <v>0</v>
      </c>
      <c r="BI149" s="199">
        <f t="shared" si="8"/>
        <v>0</v>
      </c>
      <c r="BJ149" s="18" t="s">
        <v>159</v>
      </c>
      <c r="BK149" s="199">
        <f t="shared" si="9"/>
        <v>0</v>
      </c>
      <c r="BL149" s="18" t="s">
        <v>158</v>
      </c>
      <c r="BM149" s="198" t="s">
        <v>264</v>
      </c>
    </row>
    <row r="150" spans="1:65" s="2" customFormat="1" ht="24.2" customHeight="1">
      <c r="A150" s="35"/>
      <c r="B150" s="36"/>
      <c r="C150" s="187" t="s">
        <v>210</v>
      </c>
      <c r="D150" s="187" t="s">
        <v>153</v>
      </c>
      <c r="E150" s="188" t="s">
        <v>526</v>
      </c>
      <c r="F150" s="189" t="s">
        <v>527</v>
      </c>
      <c r="G150" s="190" t="s">
        <v>479</v>
      </c>
      <c r="H150" s="258"/>
      <c r="I150" s="192"/>
      <c r="J150" s="193">
        <f t="shared" si="0"/>
        <v>0</v>
      </c>
      <c r="K150" s="189" t="s">
        <v>157</v>
      </c>
      <c r="L150" s="40"/>
      <c r="M150" s="194" t="s">
        <v>1</v>
      </c>
      <c r="N150" s="195" t="s">
        <v>42</v>
      </c>
      <c r="O150" s="72"/>
      <c r="P150" s="196">
        <f t="shared" si="1"/>
        <v>0</v>
      </c>
      <c r="Q150" s="196">
        <v>0</v>
      </c>
      <c r="R150" s="196">
        <f t="shared" si="2"/>
        <v>0</v>
      </c>
      <c r="S150" s="196">
        <v>0</v>
      </c>
      <c r="T150" s="197">
        <f t="shared" si="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8" t="s">
        <v>158</v>
      </c>
      <c r="AT150" s="198" t="s">
        <v>153</v>
      </c>
      <c r="AU150" s="198" t="s">
        <v>84</v>
      </c>
      <c r="AY150" s="18" t="s">
        <v>151</v>
      </c>
      <c r="BE150" s="199">
        <f t="shared" si="4"/>
        <v>0</v>
      </c>
      <c r="BF150" s="199">
        <f t="shared" si="5"/>
        <v>0</v>
      </c>
      <c r="BG150" s="199">
        <f t="shared" si="6"/>
        <v>0</v>
      </c>
      <c r="BH150" s="199">
        <f t="shared" si="7"/>
        <v>0</v>
      </c>
      <c r="BI150" s="199">
        <f t="shared" si="8"/>
        <v>0</v>
      </c>
      <c r="BJ150" s="18" t="s">
        <v>159</v>
      </c>
      <c r="BK150" s="199">
        <f t="shared" si="9"/>
        <v>0</v>
      </c>
      <c r="BL150" s="18" t="s">
        <v>158</v>
      </c>
      <c r="BM150" s="198" t="s">
        <v>267</v>
      </c>
    </row>
    <row r="151" spans="2:63" s="12" customFormat="1" ht="25.9" customHeight="1">
      <c r="B151" s="171"/>
      <c r="C151" s="172"/>
      <c r="D151" s="173" t="s">
        <v>75</v>
      </c>
      <c r="E151" s="174" t="s">
        <v>1067</v>
      </c>
      <c r="F151" s="174" t="s">
        <v>1068</v>
      </c>
      <c r="G151" s="172"/>
      <c r="H151" s="172"/>
      <c r="I151" s="175"/>
      <c r="J151" s="176">
        <f>BK151</f>
        <v>0</v>
      </c>
      <c r="K151" s="172"/>
      <c r="L151" s="177"/>
      <c r="M151" s="178"/>
      <c r="N151" s="179"/>
      <c r="O151" s="179"/>
      <c r="P151" s="180">
        <f>P152+P158</f>
        <v>0</v>
      </c>
      <c r="Q151" s="179"/>
      <c r="R151" s="180">
        <f>R152+R158</f>
        <v>0</v>
      </c>
      <c r="S151" s="179"/>
      <c r="T151" s="181">
        <f>T152+T158</f>
        <v>0</v>
      </c>
      <c r="AR151" s="182" t="s">
        <v>84</v>
      </c>
      <c r="AT151" s="183" t="s">
        <v>75</v>
      </c>
      <c r="AU151" s="183" t="s">
        <v>76</v>
      </c>
      <c r="AY151" s="182" t="s">
        <v>151</v>
      </c>
      <c r="BK151" s="184">
        <f>BK152+BK158</f>
        <v>0</v>
      </c>
    </row>
    <row r="152" spans="2:63" s="12" customFormat="1" ht="22.9" customHeight="1">
      <c r="B152" s="171"/>
      <c r="C152" s="172"/>
      <c r="D152" s="173" t="s">
        <v>75</v>
      </c>
      <c r="E152" s="185" t="s">
        <v>1069</v>
      </c>
      <c r="F152" s="185" t="s">
        <v>1070</v>
      </c>
      <c r="G152" s="172"/>
      <c r="H152" s="172"/>
      <c r="I152" s="175"/>
      <c r="J152" s="186">
        <f>BK152</f>
        <v>0</v>
      </c>
      <c r="K152" s="172"/>
      <c r="L152" s="177"/>
      <c r="M152" s="178"/>
      <c r="N152" s="179"/>
      <c r="O152" s="179"/>
      <c r="P152" s="180">
        <f>SUM(P153:P157)</f>
        <v>0</v>
      </c>
      <c r="Q152" s="179"/>
      <c r="R152" s="180">
        <f>SUM(R153:R157)</f>
        <v>0</v>
      </c>
      <c r="S152" s="179"/>
      <c r="T152" s="181">
        <f>SUM(T153:T157)</f>
        <v>0</v>
      </c>
      <c r="AR152" s="182" t="s">
        <v>84</v>
      </c>
      <c r="AT152" s="183" t="s">
        <v>75</v>
      </c>
      <c r="AU152" s="183" t="s">
        <v>84</v>
      </c>
      <c r="AY152" s="182" t="s">
        <v>151</v>
      </c>
      <c r="BK152" s="184">
        <f>SUM(BK153:BK157)</f>
        <v>0</v>
      </c>
    </row>
    <row r="153" spans="1:65" s="2" customFormat="1" ht="16.5" customHeight="1">
      <c r="A153" s="35"/>
      <c r="B153" s="36"/>
      <c r="C153" s="187" t="s">
        <v>268</v>
      </c>
      <c r="D153" s="187" t="s">
        <v>153</v>
      </c>
      <c r="E153" s="188" t="s">
        <v>1071</v>
      </c>
      <c r="F153" s="189" t="s">
        <v>1072</v>
      </c>
      <c r="G153" s="190" t="s">
        <v>1073</v>
      </c>
      <c r="H153" s="191">
        <v>13</v>
      </c>
      <c r="I153" s="192"/>
      <c r="J153" s="193">
        <f>ROUND(I153*H153,2)</f>
        <v>0</v>
      </c>
      <c r="K153" s="189" t="s">
        <v>1</v>
      </c>
      <c r="L153" s="40"/>
      <c r="M153" s="194" t="s">
        <v>1</v>
      </c>
      <c r="N153" s="195" t="s">
        <v>42</v>
      </c>
      <c r="O153" s="72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8" t="s">
        <v>158</v>
      </c>
      <c r="AT153" s="198" t="s">
        <v>153</v>
      </c>
      <c r="AU153" s="198" t="s">
        <v>159</v>
      </c>
      <c r="AY153" s="18" t="s">
        <v>151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159</v>
      </c>
      <c r="BK153" s="199">
        <f>ROUND(I153*H153,2)</f>
        <v>0</v>
      </c>
      <c r="BL153" s="18" t="s">
        <v>158</v>
      </c>
      <c r="BM153" s="198" t="s">
        <v>271</v>
      </c>
    </row>
    <row r="154" spans="1:65" s="2" customFormat="1" ht="16.5" customHeight="1">
      <c r="A154" s="35"/>
      <c r="B154" s="36"/>
      <c r="C154" s="187" t="s">
        <v>213</v>
      </c>
      <c r="D154" s="187" t="s">
        <v>153</v>
      </c>
      <c r="E154" s="188" t="s">
        <v>1074</v>
      </c>
      <c r="F154" s="189" t="s">
        <v>1075</v>
      </c>
      <c r="G154" s="190" t="s">
        <v>1073</v>
      </c>
      <c r="H154" s="191">
        <v>125</v>
      </c>
      <c r="I154" s="192"/>
      <c r="J154" s="193">
        <f>ROUND(I154*H154,2)</f>
        <v>0</v>
      </c>
      <c r="K154" s="189" t="s">
        <v>1</v>
      </c>
      <c r="L154" s="40"/>
      <c r="M154" s="194" t="s">
        <v>1</v>
      </c>
      <c r="N154" s="195" t="s">
        <v>42</v>
      </c>
      <c r="O154" s="72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8" t="s">
        <v>158</v>
      </c>
      <c r="AT154" s="198" t="s">
        <v>153</v>
      </c>
      <c r="AU154" s="198" t="s">
        <v>159</v>
      </c>
      <c r="AY154" s="18" t="s">
        <v>151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8" t="s">
        <v>159</v>
      </c>
      <c r="BK154" s="199">
        <f>ROUND(I154*H154,2)</f>
        <v>0</v>
      </c>
      <c r="BL154" s="18" t="s">
        <v>158</v>
      </c>
      <c r="BM154" s="198" t="s">
        <v>275</v>
      </c>
    </row>
    <row r="155" spans="1:65" s="2" customFormat="1" ht="16.5" customHeight="1">
      <c r="A155" s="35"/>
      <c r="B155" s="36"/>
      <c r="C155" s="187" t="s">
        <v>290</v>
      </c>
      <c r="D155" s="187" t="s">
        <v>153</v>
      </c>
      <c r="E155" s="188" t="s">
        <v>1076</v>
      </c>
      <c r="F155" s="189" t="s">
        <v>1077</v>
      </c>
      <c r="G155" s="190" t="s">
        <v>1073</v>
      </c>
      <c r="H155" s="191">
        <v>120</v>
      </c>
      <c r="I155" s="192"/>
      <c r="J155" s="193">
        <f>ROUND(I155*H155,2)</f>
        <v>0</v>
      </c>
      <c r="K155" s="189" t="s">
        <v>1</v>
      </c>
      <c r="L155" s="40"/>
      <c r="M155" s="194" t="s">
        <v>1</v>
      </c>
      <c r="N155" s="195" t="s">
        <v>42</v>
      </c>
      <c r="O155" s="72"/>
      <c r="P155" s="196">
        <f>O155*H155</f>
        <v>0</v>
      </c>
      <c r="Q155" s="196">
        <v>0</v>
      </c>
      <c r="R155" s="196">
        <f>Q155*H155</f>
        <v>0</v>
      </c>
      <c r="S155" s="196">
        <v>0</v>
      </c>
      <c r="T155" s="19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8" t="s">
        <v>158</v>
      </c>
      <c r="AT155" s="198" t="s">
        <v>153</v>
      </c>
      <c r="AU155" s="198" t="s">
        <v>159</v>
      </c>
      <c r="AY155" s="18" t="s">
        <v>151</v>
      </c>
      <c r="BE155" s="199">
        <f>IF(N155="základní",J155,0)</f>
        <v>0</v>
      </c>
      <c r="BF155" s="199">
        <f>IF(N155="snížená",J155,0)</f>
        <v>0</v>
      </c>
      <c r="BG155" s="199">
        <f>IF(N155="zákl. přenesená",J155,0)</f>
        <v>0</v>
      </c>
      <c r="BH155" s="199">
        <f>IF(N155="sníž. přenesená",J155,0)</f>
        <v>0</v>
      </c>
      <c r="BI155" s="199">
        <f>IF(N155="nulová",J155,0)</f>
        <v>0</v>
      </c>
      <c r="BJ155" s="18" t="s">
        <v>159</v>
      </c>
      <c r="BK155" s="199">
        <f>ROUND(I155*H155,2)</f>
        <v>0</v>
      </c>
      <c r="BL155" s="18" t="s">
        <v>158</v>
      </c>
      <c r="BM155" s="198" t="s">
        <v>293</v>
      </c>
    </row>
    <row r="156" spans="1:65" s="2" customFormat="1" ht="16.5" customHeight="1">
      <c r="A156" s="35"/>
      <c r="B156" s="36"/>
      <c r="C156" s="187" t="s">
        <v>217</v>
      </c>
      <c r="D156" s="187" t="s">
        <v>153</v>
      </c>
      <c r="E156" s="188" t="s">
        <v>1078</v>
      </c>
      <c r="F156" s="189" t="s">
        <v>1079</v>
      </c>
      <c r="G156" s="190" t="s">
        <v>1073</v>
      </c>
      <c r="H156" s="191">
        <v>10</v>
      </c>
      <c r="I156" s="192"/>
      <c r="J156" s="193">
        <f>ROUND(I156*H156,2)</f>
        <v>0</v>
      </c>
      <c r="K156" s="189" t="s">
        <v>1</v>
      </c>
      <c r="L156" s="40"/>
      <c r="M156" s="194" t="s">
        <v>1</v>
      </c>
      <c r="N156" s="195" t="s">
        <v>42</v>
      </c>
      <c r="O156" s="72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8" t="s">
        <v>158</v>
      </c>
      <c r="AT156" s="198" t="s">
        <v>153</v>
      </c>
      <c r="AU156" s="198" t="s">
        <v>159</v>
      </c>
      <c r="AY156" s="18" t="s">
        <v>151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8" t="s">
        <v>159</v>
      </c>
      <c r="BK156" s="199">
        <f>ROUND(I156*H156,2)</f>
        <v>0</v>
      </c>
      <c r="BL156" s="18" t="s">
        <v>158</v>
      </c>
      <c r="BM156" s="198" t="s">
        <v>298</v>
      </c>
    </row>
    <row r="157" spans="1:65" s="2" customFormat="1" ht="16.5" customHeight="1">
      <c r="A157" s="35"/>
      <c r="B157" s="36"/>
      <c r="C157" s="187" t="s">
        <v>299</v>
      </c>
      <c r="D157" s="187" t="s">
        <v>153</v>
      </c>
      <c r="E157" s="188" t="s">
        <v>1080</v>
      </c>
      <c r="F157" s="189" t="s">
        <v>1081</v>
      </c>
      <c r="G157" s="190" t="s">
        <v>931</v>
      </c>
      <c r="H157" s="191">
        <v>7</v>
      </c>
      <c r="I157" s="192"/>
      <c r="J157" s="193">
        <f>ROUND(I157*H157,2)</f>
        <v>0</v>
      </c>
      <c r="K157" s="189" t="s">
        <v>1</v>
      </c>
      <c r="L157" s="40"/>
      <c r="M157" s="194" t="s">
        <v>1</v>
      </c>
      <c r="N157" s="195" t="s">
        <v>42</v>
      </c>
      <c r="O157" s="72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8" t="s">
        <v>158</v>
      </c>
      <c r="AT157" s="198" t="s">
        <v>153</v>
      </c>
      <c r="AU157" s="198" t="s">
        <v>159</v>
      </c>
      <c r="AY157" s="18" t="s">
        <v>151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8" t="s">
        <v>159</v>
      </c>
      <c r="BK157" s="199">
        <f>ROUND(I157*H157,2)</f>
        <v>0</v>
      </c>
      <c r="BL157" s="18" t="s">
        <v>158</v>
      </c>
      <c r="BM157" s="198" t="s">
        <v>302</v>
      </c>
    </row>
    <row r="158" spans="2:63" s="12" customFormat="1" ht="22.9" customHeight="1">
      <c r="B158" s="171"/>
      <c r="C158" s="172"/>
      <c r="D158" s="173" t="s">
        <v>75</v>
      </c>
      <c r="E158" s="185" t="s">
        <v>1082</v>
      </c>
      <c r="F158" s="185" t="s">
        <v>1083</v>
      </c>
      <c r="G158" s="172"/>
      <c r="H158" s="172"/>
      <c r="I158" s="175"/>
      <c r="J158" s="186">
        <f>BK158</f>
        <v>0</v>
      </c>
      <c r="K158" s="172"/>
      <c r="L158" s="177"/>
      <c r="M158" s="178"/>
      <c r="N158" s="179"/>
      <c r="O158" s="179"/>
      <c r="P158" s="180">
        <f>SUM(P159:P166)</f>
        <v>0</v>
      </c>
      <c r="Q158" s="179"/>
      <c r="R158" s="180">
        <f>SUM(R159:R166)</f>
        <v>0</v>
      </c>
      <c r="S158" s="179"/>
      <c r="T158" s="181">
        <f>SUM(T159:T166)</f>
        <v>0</v>
      </c>
      <c r="AR158" s="182" t="s">
        <v>84</v>
      </c>
      <c r="AT158" s="183" t="s">
        <v>75</v>
      </c>
      <c r="AU158" s="183" t="s">
        <v>84</v>
      </c>
      <c r="AY158" s="182" t="s">
        <v>151</v>
      </c>
      <c r="BK158" s="184">
        <f>SUM(BK159:BK166)</f>
        <v>0</v>
      </c>
    </row>
    <row r="159" spans="1:65" s="2" customFormat="1" ht="16.5" customHeight="1">
      <c r="A159" s="35"/>
      <c r="B159" s="36"/>
      <c r="C159" s="187" t="s">
        <v>229</v>
      </c>
      <c r="D159" s="187" t="s">
        <v>153</v>
      </c>
      <c r="E159" s="188" t="s">
        <v>1084</v>
      </c>
      <c r="F159" s="189" t="s">
        <v>1085</v>
      </c>
      <c r="G159" s="190" t="s">
        <v>931</v>
      </c>
      <c r="H159" s="191">
        <v>1</v>
      </c>
      <c r="I159" s="192"/>
      <c r="J159" s="193">
        <f aca="true" t="shared" si="10" ref="J159:J166">ROUND(I159*H159,2)</f>
        <v>0</v>
      </c>
      <c r="K159" s="189" t="s">
        <v>1</v>
      </c>
      <c r="L159" s="40"/>
      <c r="M159" s="194" t="s">
        <v>1</v>
      </c>
      <c r="N159" s="195" t="s">
        <v>42</v>
      </c>
      <c r="O159" s="72"/>
      <c r="P159" s="196">
        <f aca="true" t="shared" si="11" ref="P159:P166">O159*H159</f>
        <v>0</v>
      </c>
      <c r="Q159" s="196">
        <v>0</v>
      </c>
      <c r="R159" s="196">
        <f aca="true" t="shared" si="12" ref="R159:R166">Q159*H159</f>
        <v>0</v>
      </c>
      <c r="S159" s="196">
        <v>0</v>
      </c>
      <c r="T159" s="197">
        <f aca="true" t="shared" si="13" ref="T159:T166"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8" t="s">
        <v>158</v>
      </c>
      <c r="AT159" s="198" t="s">
        <v>153</v>
      </c>
      <c r="AU159" s="198" t="s">
        <v>159</v>
      </c>
      <c r="AY159" s="18" t="s">
        <v>151</v>
      </c>
      <c r="BE159" s="199">
        <f aca="true" t="shared" si="14" ref="BE159:BE166">IF(N159="základní",J159,0)</f>
        <v>0</v>
      </c>
      <c r="BF159" s="199">
        <f aca="true" t="shared" si="15" ref="BF159:BF166">IF(N159="snížená",J159,0)</f>
        <v>0</v>
      </c>
      <c r="BG159" s="199">
        <f aca="true" t="shared" si="16" ref="BG159:BG166">IF(N159="zákl. přenesená",J159,0)</f>
        <v>0</v>
      </c>
      <c r="BH159" s="199">
        <f aca="true" t="shared" si="17" ref="BH159:BH166">IF(N159="sníž. přenesená",J159,0)</f>
        <v>0</v>
      </c>
      <c r="BI159" s="199">
        <f aca="true" t="shared" si="18" ref="BI159:BI166">IF(N159="nulová",J159,0)</f>
        <v>0</v>
      </c>
      <c r="BJ159" s="18" t="s">
        <v>159</v>
      </c>
      <c r="BK159" s="199">
        <f aca="true" t="shared" si="19" ref="BK159:BK166">ROUND(I159*H159,2)</f>
        <v>0</v>
      </c>
      <c r="BL159" s="18" t="s">
        <v>158</v>
      </c>
      <c r="BM159" s="198" t="s">
        <v>305</v>
      </c>
    </row>
    <row r="160" spans="1:65" s="2" customFormat="1" ht="16.5" customHeight="1">
      <c r="A160" s="35"/>
      <c r="B160" s="36"/>
      <c r="C160" s="187" t="s">
        <v>307</v>
      </c>
      <c r="D160" s="187" t="s">
        <v>153</v>
      </c>
      <c r="E160" s="188" t="s">
        <v>1086</v>
      </c>
      <c r="F160" s="189" t="s">
        <v>1087</v>
      </c>
      <c r="G160" s="190" t="s">
        <v>931</v>
      </c>
      <c r="H160" s="191">
        <v>5</v>
      </c>
      <c r="I160" s="192"/>
      <c r="J160" s="193">
        <f t="shared" si="10"/>
        <v>0</v>
      </c>
      <c r="K160" s="189" t="s">
        <v>1</v>
      </c>
      <c r="L160" s="40"/>
      <c r="M160" s="194" t="s">
        <v>1</v>
      </c>
      <c r="N160" s="195" t="s">
        <v>42</v>
      </c>
      <c r="O160" s="72"/>
      <c r="P160" s="196">
        <f t="shared" si="11"/>
        <v>0</v>
      </c>
      <c r="Q160" s="196">
        <v>0</v>
      </c>
      <c r="R160" s="196">
        <f t="shared" si="12"/>
        <v>0</v>
      </c>
      <c r="S160" s="196">
        <v>0</v>
      </c>
      <c r="T160" s="197">
        <f t="shared" si="1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8" t="s">
        <v>158</v>
      </c>
      <c r="AT160" s="198" t="s">
        <v>153</v>
      </c>
      <c r="AU160" s="198" t="s">
        <v>159</v>
      </c>
      <c r="AY160" s="18" t="s">
        <v>151</v>
      </c>
      <c r="BE160" s="199">
        <f t="shared" si="14"/>
        <v>0</v>
      </c>
      <c r="BF160" s="199">
        <f t="shared" si="15"/>
        <v>0</v>
      </c>
      <c r="BG160" s="199">
        <f t="shared" si="16"/>
        <v>0</v>
      </c>
      <c r="BH160" s="199">
        <f t="shared" si="17"/>
        <v>0</v>
      </c>
      <c r="BI160" s="199">
        <f t="shared" si="18"/>
        <v>0</v>
      </c>
      <c r="BJ160" s="18" t="s">
        <v>159</v>
      </c>
      <c r="BK160" s="199">
        <f t="shared" si="19"/>
        <v>0</v>
      </c>
      <c r="BL160" s="18" t="s">
        <v>158</v>
      </c>
      <c r="BM160" s="198" t="s">
        <v>310</v>
      </c>
    </row>
    <row r="161" spans="1:65" s="2" customFormat="1" ht="16.5" customHeight="1">
      <c r="A161" s="35"/>
      <c r="B161" s="36"/>
      <c r="C161" s="187" t="s">
        <v>232</v>
      </c>
      <c r="D161" s="187" t="s">
        <v>153</v>
      </c>
      <c r="E161" s="188" t="s">
        <v>1088</v>
      </c>
      <c r="F161" s="189" t="s">
        <v>1089</v>
      </c>
      <c r="G161" s="190" t="s">
        <v>931</v>
      </c>
      <c r="H161" s="191">
        <v>16</v>
      </c>
      <c r="I161" s="192"/>
      <c r="J161" s="193">
        <f t="shared" si="10"/>
        <v>0</v>
      </c>
      <c r="K161" s="189" t="s">
        <v>1</v>
      </c>
      <c r="L161" s="40"/>
      <c r="M161" s="194" t="s">
        <v>1</v>
      </c>
      <c r="N161" s="195" t="s">
        <v>42</v>
      </c>
      <c r="O161" s="72"/>
      <c r="P161" s="196">
        <f t="shared" si="11"/>
        <v>0</v>
      </c>
      <c r="Q161" s="196">
        <v>0</v>
      </c>
      <c r="R161" s="196">
        <f t="shared" si="12"/>
        <v>0</v>
      </c>
      <c r="S161" s="196">
        <v>0</v>
      </c>
      <c r="T161" s="197">
        <f t="shared" si="1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8" t="s">
        <v>158</v>
      </c>
      <c r="AT161" s="198" t="s">
        <v>153</v>
      </c>
      <c r="AU161" s="198" t="s">
        <v>159</v>
      </c>
      <c r="AY161" s="18" t="s">
        <v>151</v>
      </c>
      <c r="BE161" s="199">
        <f t="shared" si="14"/>
        <v>0</v>
      </c>
      <c r="BF161" s="199">
        <f t="shared" si="15"/>
        <v>0</v>
      </c>
      <c r="BG161" s="199">
        <f t="shared" si="16"/>
        <v>0</v>
      </c>
      <c r="BH161" s="199">
        <f t="shared" si="17"/>
        <v>0</v>
      </c>
      <c r="BI161" s="199">
        <f t="shared" si="18"/>
        <v>0</v>
      </c>
      <c r="BJ161" s="18" t="s">
        <v>159</v>
      </c>
      <c r="BK161" s="199">
        <f t="shared" si="19"/>
        <v>0</v>
      </c>
      <c r="BL161" s="18" t="s">
        <v>158</v>
      </c>
      <c r="BM161" s="198" t="s">
        <v>313</v>
      </c>
    </row>
    <row r="162" spans="1:65" s="2" customFormat="1" ht="16.5" customHeight="1">
      <c r="A162" s="35"/>
      <c r="B162" s="36"/>
      <c r="C162" s="187" t="s">
        <v>314</v>
      </c>
      <c r="D162" s="187" t="s">
        <v>153</v>
      </c>
      <c r="E162" s="188" t="s">
        <v>1090</v>
      </c>
      <c r="F162" s="189" t="s">
        <v>1091</v>
      </c>
      <c r="G162" s="190" t="s">
        <v>931</v>
      </c>
      <c r="H162" s="191">
        <v>12</v>
      </c>
      <c r="I162" s="192"/>
      <c r="J162" s="193">
        <f t="shared" si="10"/>
        <v>0</v>
      </c>
      <c r="K162" s="189" t="s">
        <v>1</v>
      </c>
      <c r="L162" s="40"/>
      <c r="M162" s="194" t="s">
        <v>1</v>
      </c>
      <c r="N162" s="195" t="s">
        <v>42</v>
      </c>
      <c r="O162" s="72"/>
      <c r="P162" s="196">
        <f t="shared" si="11"/>
        <v>0</v>
      </c>
      <c r="Q162" s="196">
        <v>0</v>
      </c>
      <c r="R162" s="196">
        <f t="shared" si="12"/>
        <v>0</v>
      </c>
      <c r="S162" s="196">
        <v>0</v>
      </c>
      <c r="T162" s="197">
        <f t="shared" si="1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8" t="s">
        <v>158</v>
      </c>
      <c r="AT162" s="198" t="s">
        <v>153</v>
      </c>
      <c r="AU162" s="198" t="s">
        <v>159</v>
      </c>
      <c r="AY162" s="18" t="s">
        <v>151</v>
      </c>
      <c r="BE162" s="199">
        <f t="shared" si="14"/>
        <v>0</v>
      </c>
      <c r="BF162" s="199">
        <f t="shared" si="15"/>
        <v>0</v>
      </c>
      <c r="BG162" s="199">
        <f t="shared" si="16"/>
        <v>0</v>
      </c>
      <c r="BH162" s="199">
        <f t="shared" si="17"/>
        <v>0</v>
      </c>
      <c r="BI162" s="199">
        <f t="shared" si="18"/>
        <v>0</v>
      </c>
      <c r="BJ162" s="18" t="s">
        <v>159</v>
      </c>
      <c r="BK162" s="199">
        <f t="shared" si="19"/>
        <v>0</v>
      </c>
      <c r="BL162" s="18" t="s">
        <v>158</v>
      </c>
      <c r="BM162" s="198" t="s">
        <v>317</v>
      </c>
    </row>
    <row r="163" spans="1:65" s="2" customFormat="1" ht="16.5" customHeight="1">
      <c r="A163" s="35"/>
      <c r="B163" s="36"/>
      <c r="C163" s="187" t="s">
        <v>235</v>
      </c>
      <c r="D163" s="187" t="s">
        <v>153</v>
      </c>
      <c r="E163" s="188" t="s">
        <v>1092</v>
      </c>
      <c r="F163" s="189" t="s">
        <v>1093</v>
      </c>
      <c r="G163" s="190" t="s">
        <v>931</v>
      </c>
      <c r="H163" s="191">
        <v>7</v>
      </c>
      <c r="I163" s="192"/>
      <c r="J163" s="193">
        <f t="shared" si="10"/>
        <v>0</v>
      </c>
      <c r="K163" s="189" t="s">
        <v>1</v>
      </c>
      <c r="L163" s="40"/>
      <c r="M163" s="194" t="s">
        <v>1</v>
      </c>
      <c r="N163" s="195" t="s">
        <v>42</v>
      </c>
      <c r="O163" s="72"/>
      <c r="P163" s="196">
        <f t="shared" si="11"/>
        <v>0</v>
      </c>
      <c r="Q163" s="196">
        <v>0</v>
      </c>
      <c r="R163" s="196">
        <f t="shared" si="12"/>
        <v>0</v>
      </c>
      <c r="S163" s="196">
        <v>0</v>
      </c>
      <c r="T163" s="197">
        <f t="shared" si="1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8" t="s">
        <v>158</v>
      </c>
      <c r="AT163" s="198" t="s">
        <v>153</v>
      </c>
      <c r="AU163" s="198" t="s">
        <v>159</v>
      </c>
      <c r="AY163" s="18" t="s">
        <v>151</v>
      </c>
      <c r="BE163" s="199">
        <f t="shared" si="14"/>
        <v>0</v>
      </c>
      <c r="BF163" s="199">
        <f t="shared" si="15"/>
        <v>0</v>
      </c>
      <c r="BG163" s="199">
        <f t="shared" si="16"/>
        <v>0</v>
      </c>
      <c r="BH163" s="199">
        <f t="shared" si="17"/>
        <v>0</v>
      </c>
      <c r="BI163" s="199">
        <f t="shared" si="18"/>
        <v>0</v>
      </c>
      <c r="BJ163" s="18" t="s">
        <v>159</v>
      </c>
      <c r="BK163" s="199">
        <f t="shared" si="19"/>
        <v>0</v>
      </c>
      <c r="BL163" s="18" t="s">
        <v>158</v>
      </c>
      <c r="BM163" s="198" t="s">
        <v>320</v>
      </c>
    </row>
    <row r="164" spans="1:65" s="2" customFormat="1" ht="16.5" customHeight="1">
      <c r="A164" s="35"/>
      <c r="B164" s="36"/>
      <c r="C164" s="187" t="s">
        <v>321</v>
      </c>
      <c r="D164" s="187" t="s">
        <v>153</v>
      </c>
      <c r="E164" s="188" t="s">
        <v>1094</v>
      </c>
      <c r="F164" s="189" t="s">
        <v>1095</v>
      </c>
      <c r="G164" s="190" t="s">
        <v>1073</v>
      </c>
      <c r="H164" s="191">
        <v>268</v>
      </c>
      <c r="I164" s="192"/>
      <c r="J164" s="193">
        <f t="shared" si="10"/>
        <v>0</v>
      </c>
      <c r="K164" s="189" t="s">
        <v>1</v>
      </c>
      <c r="L164" s="40"/>
      <c r="M164" s="194" t="s">
        <v>1</v>
      </c>
      <c r="N164" s="195" t="s">
        <v>42</v>
      </c>
      <c r="O164" s="72"/>
      <c r="P164" s="196">
        <f t="shared" si="11"/>
        <v>0</v>
      </c>
      <c r="Q164" s="196">
        <v>0</v>
      </c>
      <c r="R164" s="196">
        <f t="shared" si="12"/>
        <v>0</v>
      </c>
      <c r="S164" s="196">
        <v>0</v>
      </c>
      <c r="T164" s="197">
        <f t="shared" si="1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8" t="s">
        <v>158</v>
      </c>
      <c r="AT164" s="198" t="s">
        <v>153</v>
      </c>
      <c r="AU164" s="198" t="s">
        <v>159</v>
      </c>
      <c r="AY164" s="18" t="s">
        <v>151</v>
      </c>
      <c r="BE164" s="199">
        <f t="shared" si="14"/>
        <v>0</v>
      </c>
      <c r="BF164" s="199">
        <f t="shared" si="15"/>
        <v>0</v>
      </c>
      <c r="BG164" s="199">
        <f t="shared" si="16"/>
        <v>0</v>
      </c>
      <c r="BH164" s="199">
        <f t="shared" si="17"/>
        <v>0</v>
      </c>
      <c r="BI164" s="199">
        <f t="shared" si="18"/>
        <v>0</v>
      </c>
      <c r="BJ164" s="18" t="s">
        <v>159</v>
      </c>
      <c r="BK164" s="199">
        <f t="shared" si="19"/>
        <v>0</v>
      </c>
      <c r="BL164" s="18" t="s">
        <v>158</v>
      </c>
      <c r="BM164" s="198" t="s">
        <v>324</v>
      </c>
    </row>
    <row r="165" spans="1:65" s="2" customFormat="1" ht="16.5" customHeight="1">
      <c r="A165" s="35"/>
      <c r="B165" s="36"/>
      <c r="C165" s="187" t="s">
        <v>239</v>
      </c>
      <c r="D165" s="187" t="s">
        <v>153</v>
      </c>
      <c r="E165" s="188" t="s">
        <v>1096</v>
      </c>
      <c r="F165" s="189" t="s">
        <v>1097</v>
      </c>
      <c r="G165" s="190" t="s">
        <v>931</v>
      </c>
      <c r="H165" s="191">
        <v>35</v>
      </c>
      <c r="I165" s="192"/>
      <c r="J165" s="193">
        <f t="shared" si="10"/>
        <v>0</v>
      </c>
      <c r="K165" s="189" t="s">
        <v>1</v>
      </c>
      <c r="L165" s="40"/>
      <c r="M165" s="194" t="s">
        <v>1</v>
      </c>
      <c r="N165" s="195" t="s">
        <v>42</v>
      </c>
      <c r="O165" s="72"/>
      <c r="P165" s="196">
        <f t="shared" si="11"/>
        <v>0</v>
      </c>
      <c r="Q165" s="196">
        <v>0</v>
      </c>
      <c r="R165" s="196">
        <f t="shared" si="12"/>
        <v>0</v>
      </c>
      <c r="S165" s="196">
        <v>0</v>
      </c>
      <c r="T165" s="197">
        <f t="shared" si="1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8" t="s">
        <v>158</v>
      </c>
      <c r="AT165" s="198" t="s">
        <v>153</v>
      </c>
      <c r="AU165" s="198" t="s">
        <v>159</v>
      </c>
      <c r="AY165" s="18" t="s">
        <v>151</v>
      </c>
      <c r="BE165" s="199">
        <f t="shared" si="14"/>
        <v>0</v>
      </c>
      <c r="BF165" s="199">
        <f t="shared" si="15"/>
        <v>0</v>
      </c>
      <c r="BG165" s="199">
        <f t="shared" si="16"/>
        <v>0</v>
      </c>
      <c r="BH165" s="199">
        <f t="shared" si="17"/>
        <v>0</v>
      </c>
      <c r="BI165" s="199">
        <f t="shared" si="18"/>
        <v>0</v>
      </c>
      <c r="BJ165" s="18" t="s">
        <v>159</v>
      </c>
      <c r="BK165" s="199">
        <f t="shared" si="19"/>
        <v>0</v>
      </c>
      <c r="BL165" s="18" t="s">
        <v>158</v>
      </c>
      <c r="BM165" s="198" t="s">
        <v>331</v>
      </c>
    </row>
    <row r="166" spans="1:65" s="2" customFormat="1" ht="24.2" customHeight="1">
      <c r="A166" s="35"/>
      <c r="B166" s="36"/>
      <c r="C166" s="187" t="s">
        <v>335</v>
      </c>
      <c r="D166" s="187" t="s">
        <v>153</v>
      </c>
      <c r="E166" s="188" t="s">
        <v>1098</v>
      </c>
      <c r="F166" s="189" t="s">
        <v>1099</v>
      </c>
      <c r="G166" s="190" t="s">
        <v>479</v>
      </c>
      <c r="H166" s="258"/>
      <c r="I166" s="192"/>
      <c r="J166" s="193">
        <f t="shared" si="10"/>
        <v>0</v>
      </c>
      <c r="K166" s="189" t="s">
        <v>157</v>
      </c>
      <c r="L166" s="40"/>
      <c r="M166" s="194" t="s">
        <v>1</v>
      </c>
      <c r="N166" s="195" t="s">
        <v>42</v>
      </c>
      <c r="O166" s="72"/>
      <c r="P166" s="196">
        <f t="shared" si="11"/>
        <v>0</v>
      </c>
      <c r="Q166" s="196">
        <v>0</v>
      </c>
      <c r="R166" s="196">
        <f t="shared" si="12"/>
        <v>0</v>
      </c>
      <c r="S166" s="196">
        <v>0</v>
      </c>
      <c r="T166" s="197">
        <f t="shared" si="1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8" t="s">
        <v>158</v>
      </c>
      <c r="AT166" s="198" t="s">
        <v>153</v>
      </c>
      <c r="AU166" s="198" t="s">
        <v>159</v>
      </c>
      <c r="AY166" s="18" t="s">
        <v>151</v>
      </c>
      <c r="BE166" s="199">
        <f t="shared" si="14"/>
        <v>0</v>
      </c>
      <c r="BF166" s="199">
        <f t="shared" si="15"/>
        <v>0</v>
      </c>
      <c r="BG166" s="199">
        <f t="shared" si="16"/>
        <v>0</v>
      </c>
      <c r="BH166" s="199">
        <f t="shared" si="17"/>
        <v>0</v>
      </c>
      <c r="BI166" s="199">
        <f t="shared" si="18"/>
        <v>0</v>
      </c>
      <c r="BJ166" s="18" t="s">
        <v>159</v>
      </c>
      <c r="BK166" s="199">
        <f t="shared" si="19"/>
        <v>0</v>
      </c>
      <c r="BL166" s="18" t="s">
        <v>158</v>
      </c>
      <c r="BM166" s="198" t="s">
        <v>338</v>
      </c>
    </row>
    <row r="167" spans="2:63" s="12" customFormat="1" ht="25.9" customHeight="1">
      <c r="B167" s="171"/>
      <c r="C167" s="172"/>
      <c r="D167" s="173" t="s">
        <v>75</v>
      </c>
      <c r="E167" s="174" t="s">
        <v>1100</v>
      </c>
      <c r="F167" s="174" t="s">
        <v>1101</v>
      </c>
      <c r="G167" s="172"/>
      <c r="H167" s="172"/>
      <c r="I167" s="175"/>
      <c r="J167" s="176">
        <f>BK167</f>
        <v>0</v>
      </c>
      <c r="K167" s="172"/>
      <c r="L167" s="177"/>
      <c r="M167" s="178"/>
      <c r="N167" s="179"/>
      <c r="O167" s="179"/>
      <c r="P167" s="180">
        <f>P168+P173+P179</f>
        <v>0</v>
      </c>
      <c r="Q167" s="179"/>
      <c r="R167" s="180">
        <f>R168+R173+R179</f>
        <v>0</v>
      </c>
      <c r="S167" s="179"/>
      <c r="T167" s="181">
        <f>T168+T173+T179</f>
        <v>0</v>
      </c>
      <c r="AR167" s="182" t="s">
        <v>84</v>
      </c>
      <c r="AT167" s="183" t="s">
        <v>75</v>
      </c>
      <c r="AU167" s="183" t="s">
        <v>76</v>
      </c>
      <c r="AY167" s="182" t="s">
        <v>151</v>
      </c>
      <c r="BK167" s="184">
        <f>BK168+BK173+BK179</f>
        <v>0</v>
      </c>
    </row>
    <row r="168" spans="2:63" s="12" customFormat="1" ht="22.9" customHeight="1">
      <c r="B168" s="171"/>
      <c r="C168" s="172"/>
      <c r="D168" s="173" t="s">
        <v>75</v>
      </c>
      <c r="E168" s="185" t="s">
        <v>1069</v>
      </c>
      <c r="F168" s="185" t="s">
        <v>1070</v>
      </c>
      <c r="G168" s="172"/>
      <c r="H168" s="172"/>
      <c r="I168" s="175"/>
      <c r="J168" s="186">
        <f>BK168</f>
        <v>0</v>
      </c>
      <c r="K168" s="172"/>
      <c r="L168" s="177"/>
      <c r="M168" s="178"/>
      <c r="N168" s="179"/>
      <c r="O168" s="179"/>
      <c r="P168" s="180">
        <f>SUM(P169:P172)</f>
        <v>0</v>
      </c>
      <c r="Q168" s="179"/>
      <c r="R168" s="180">
        <f>SUM(R169:R172)</f>
        <v>0</v>
      </c>
      <c r="S168" s="179"/>
      <c r="T168" s="181">
        <f>SUM(T169:T172)</f>
        <v>0</v>
      </c>
      <c r="AR168" s="182" t="s">
        <v>84</v>
      </c>
      <c r="AT168" s="183" t="s">
        <v>75</v>
      </c>
      <c r="AU168" s="183" t="s">
        <v>84</v>
      </c>
      <c r="AY168" s="182" t="s">
        <v>151</v>
      </c>
      <c r="BK168" s="184">
        <f>SUM(BK169:BK172)</f>
        <v>0</v>
      </c>
    </row>
    <row r="169" spans="1:65" s="2" customFormat="1" ht="16.5" customHeight="1">
      <c r="A169" s="35"/>
      <c r="B169" s="36"/>
      <c r="C169" s="187" t="s">
        <v>252</v>
      </c>
      <c r="D169" s="187" t="s">
        <v>153</v>
      </c>
      <c r="E169" s="188" t="s">
        <v>1102</v>
      </c>
      <c r="F169" s="189" t="s">
        <v>1103</v>
      </c>
      <c r="G169" s="190" t="s">
        <v>1073</v>
      </c>
      <c r="H169" s="191">
        <v>34</v>
      </c>
      <c r="I169" s="192"/>
      <c r="J169" s="193">
        <f>ROUND(I169*H169,2)</f>
        <v>0</v>
      </c>
      <c r="K169" s="189" t="s">
        <v>1</v>
      </c>
      <c r="L169" s="40"/>
      <c r="M169" s="194" t="s">
        <v>1</v>
      </c>
      <c r="N169" s="195" t="s">
        <v>42</v>
      </c>
      <c r="O169" s="72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8" t="s">
        <v>158</v>
      </c>
      <c r="AT169" s="198" t="s">
        <v>153</v>
      </c>
      <c r="AU169" s="198" t="s">
        <v>159</v>
      </c>
      <c r="AY169" s="18" t="s">
        <v>151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8" t="s">
        <v>159</v>
      </c>
      <c r="BK169" s="199">
        <f>ROUND(I169*H169,2)</f>
        <v>0</v>
      </c>
      <c r="BL169" s="18" t="s">
        <v>158</v>
      </c>
      <c r="BM169" s="198" t="s">
        <v>346</v>
      </c>
    </row>
    <row r="170" spans="1:65" s="2" customFormat="1" ht="16.5" customHeight="1">
      <c r="A170" s="35"/>
      <c r="B170" s="36"/>
      <c r="C170" s="187" t="s">
        <v>348</v>
      </c>
      <c r="D170" s="187" t="s">
        <v>153</v>
      </c>
      <c r="E170" s="188" t="s">
        <v>1104</v>
      </c>
      <c r="F170" s="189" t="s">
        <v>1105</v>
      </c>
      <c r="G170" s="190" t="s">
        <v>1073</v>
      </c>
      <c r="H170" s="191">
        <v>177</v>
      </c>
      <c r="I170" s="192"/>
      <c r="J170" s="193">
        <f>ROUND(I170*H170,2)</f>
        <v>0</v>
      </c>
      <c r="K170" s="189" t="s">
        <v>1</v>
      </c>
      <c r="L170" s="40"/>
      <c r="M170" s="194" t="s">
        <v>1</v>
      </c>
      <c r="N170" s="195" t="s">
        <v>42</v>
      </c>
      <c r="O170" s="72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8" t="s">
        <v>158</v>
      </c>
      <c r="AT170" s="198" t="s">
        <v>153</v>
      </c>
      <c r="AU170" s="198" t="s">
        <v>159</v>
      </c>
      <c r="AY170" s="18" t="s">
        <v>151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8" t="s">
        <v>159</v>
      </c>
      <c r="BK170" s="199">
        <f>ROUND(I170*H170,2)</f>
        <v>0</v>
      </c>
      <c r="BL170" s="18" t="s">
        <v>158</v>
      </c>
      <c r="BM170" s="198" t="s">
        <v>351</v>
      </c>
    </row>
    <row r="171" spans="1:65" s="2" customFormat="1" ht="16.5" customHeight="1">
      <c r="A171" s="35"/>
      <c r="B171" s="36"/>
      <c r="C171" s="187" t="s">
        <v>257</v>
      </c>
      <c r="D171" s="187" t="s">
        <v>153</v>
      </c>
      <c r="E171" s="188" t="s">
        <v>1106</v>
      </c>
      <c r="F171" s="189" t="s">
        <v>1107</v>
      </c>
      <c r="G171" s="190" t="s">
        <v>1073</v>
      </c>
      <c r="H171" s="191">
        <v>173</v>
      </c>
      <c r="I171" s="192"/>
      <c r="J171" s="193">
        <f>ROUND(I171*H171,2)</f>
        <v>0</v>
      </c>
      <c r="K171" s="189" t="s">
        <v>1</v>
      </c>
      <c r="L171" s="40"/>
      <c r="M171" s="194" t="s">
        <v>1</v>
      </c>
      <c r="N171" s="195" t="s">
        <v>42</v>
      </c>
      <c r="O171" s="72"/>
      <c r="P171" s="196">
        <f>O171*H171</f>
        <v>0</v>
      </c>
      <c r="Q171" s="196">
        <v>0</v>
      </c>
      <c r="R171" s="196">
        <f>Q171*H171</f>
        <v>0</v>
      </c>
      <c r="S171" s="196">
        <v>0</v>
      </c>
      <c r="T171" s="19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8" t="s">
        <v>158</v>
      </c>
      <c r="AT171" s="198" t="s">
        <v>153</v>
      </c>
      <c r="AU171" s="198" t="s">
        <v>159</v>
      </c>
      <c r="AY171" s="18" t="s">
        <v>151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8" t="s">
        <v>159</v>
      </c>
      <c r="BK171" s="199">
        <f>ROUND(I171*H171,2)</f>
        <v>0</v>
      </c>
      <c r="BL171" s="18" t="s">
        <v>158</v>
      </c>
      <c r="BM171" s="198" t="s">
        <v>354</v>
      </c>
    </row>
    <row r="172" spans="1:65" s="2" customFormat="1" ht="16.5" customHeight="1">
      <c r="A172" s="35"/>
      <c r="B172" s="36"/>
      <c r="C172" s="187" t="s">
        <v>355</v>
      </c>
      <c r="D172" s="187" t="s">
        <v>153</v>
      </c>
      <c r="E172" s="188" t="s">
        <v>1108</v>
      </c>
      <c r="F172" s="189" t="s">
        <v>1109</v>
      </c>
      <c r="G172" s="190" t="s">
        <v>1073</v>
      </c>
      <c r="H172" s="191">
        <v>75</v>
      </c>
      <c r="I172" s="192"/>
      <c r="J172" s="193">
        <f>ROUND(I172*H172,2)</f>
        <v>0</v>
      </c>
      <c r="K172" s="189" t="s">
        <v>1</v>
      </c>
      <c r="L172" s="40"/>
      <c r="M172" s="194" t="s">
        <v>1</v>
      </c>
      <c r="N172" s="195" t="s">
        <v>42</v>
      </c>
      <c r="O172" s="72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8" t="s">
        <v>158</v>
      </c>
      <c r="AT172" s="198" t="s">
        <v>153</v>
      </c>
      <c r="AU172" s="198" t="s">
        <v>159</v>
      </c>
      <c r="AY172" s="18" t="s">
        <v>151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8" t="s">
        <v>159</v>
      </c>
      <c r="BK172" s="199">
        <f>ROUND(I172*H172,2)</f>
        <v>0</v>
      </c>
      <c r="BL172" s="18" t="s">
        <v>158</v>
      </c>
      <c r="BM172" s="198" t="s">
        <v>358</v>
      </c>
    </row>
    <row r="173" spans="2:63" s="12" customFormat="1" ht="22.9" customHeight="1">
      <c r="B173" s="171"/>
      <c r="C173" s="172"/>
      <c r="D173" s="173" t="s">
        <v>75</v>
      </c>
      <c r="E173" s="185" t="s">
        <v>1110</v>
      </c>
      <c r="F173" s="185" t="s">
        <v>1111</v>
      </c>
      <c r="G173" s="172"/>
      <c r="H173" s="172"/>
      <c r="I173" s="175"/>
      <c r="J173" s="186">
        <f>BK173</f>
        <v>0</v>
      </c>
      <c r="K173" s="172"/>
      <c r="L173" s="177"/>
      <c r="M173" s="178"/>
      <c r="N173" s="179"/>
      <c r="O173" s="179"/>
      <c r="P173" s="180">
        <f>SUM(P174:P178)</f>
        <v>0</v>
      </c>
      <c r="Q173" s="179"/>
      <c r="R173" s="180">
        <f>SUM(R174:R178)</f>
        <v>0</v>
      </c>
      <c r="S173" s="179"/>
      <c r="T173" s="181">
        <f>SUM(T174:T178)</f>
        <v>0</v>
      </c>
      <c r="AR173" s="182" t="s">
        <v>84</v>
      </c>
      <c r="AT173" s="183" t="s">
        <v>75</v>
      </c>
      <c r="AU173" s="183" t="s">
        <v>84</v>
      </c>
      <c r="AY173" s="182" t="s">
        <v>151</v>
      </c>
      <c r="BK173" s="184">
        <f>SUM(BK174:BK178)</f>
        <v>0</v>
      </c>
    </row>
    <row r="174" spans="1:65" s="2" customFormat="1" ht="16.5" customHeight="1">
      <c r="A174" s="35"/>
      <c r="B174" s="36"/>
      <c r="C174" s="187" t="s">
        <v>261</v>
      </c>
      <c r="D174" s="187" t="s">
        <v>153</v>
      </c>
      <c r="E174" s="188" t="s">
        <v>1112</v>
      </c>
      <c r="F174" s="189" t="s">
        <v>1113</v>
      </c>
      <c r="G174" s="190" t="s">
        <v>1073</v>
      </c>
      <c r="H174" s="191">
        <v>96</v>
      </c>
      <c r="I174" s="192"/>
      <c r="J174" s="193">
        <f>ROUND(I174*H174,2)</f>
        <v>0</v>
      </c>
      <c r="K174" s="189" t="s">
        <v>1</v>
      </c>
      <c r="L174" s="40"/>
      <c r="M174" s="194" t="s">
        <v>1</v>
      </c>
      <c r="N174" s="195" t="s">
        <v>42</v>
      </c>
      <c r="O174" s="72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8" t="s">
        <v>158</v>
      </c>
      <c r="AT174" s="198" t="s">
        <v>153</v>
      </c>
      <c r="AU174" s="198" t="s">
        <v>159</v>
      </c>
      <c r="AY174" s="18" t="s">
        <v>151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8" t="s">
        <v>159</v>
      </c>
      <c r="BK174" s="199">
        <f>ROUND(I174*H174,2)</f>
        <v>0</v>
      </c>
      <c r="BL174" s="18" t="s">
        <v>158</v>
      </c>
      <c r="BM174" s="198" t="s">
        <v>362</v>
      </c>
    </row>
    <row r="175" spans="1:65" s="2" customFormat="1" ht="16.5" customHeight="1">
      <c r="A175" s="35"/>
      <c r="B175" s="36"/>
      <c r="C175" s="187" t="s">
        <v>363</v>
      </c>
      <c r="D175" s="187" t="s">
        <v>153</v>
      </c>
      <c r="E175" s="188" t="s">
        <v>1114</v>
      </c>
      <c r="F175" s="189" t="s">
        <v>1115</v>
      </c>
      <c r="G175" s="190" t="s">
        <v>1073</v>
      </c>
      <c r="H175" s="191">
        <v>94</v>
      </c>
      <c r="I175" s="192"/>
      <c r="J175" s="193">
        <f>ROUND(I175*H175,2)</f>
        <v>0</v>
      </c>
      <c r="K175" s="189" t="s">
        <v>1</v>
      </c>
      <c r="L175" s="40"/>
      <c r="M175" s="194" t="s">
        <v>1</v>
      </c>
      <c r="N175" s="195" t="s">
        <v>42</v>
      </c>
      <c r="O175" s="72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8" t="s">
        <v>158</v>
      </c>
      <c r="AT175" s="198" t="s">
        <v>153</v>
      </c>
      <c r="AU175" s="198" t="s">
        <v>159</v>
      </c>
      <c r="AY175" s="18" t="s">
        <v>151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8" t="s">
        <v>159</v>
      </c>
      <c r="BK175" s="199">
        <f>ROUND(I175*H175,2)</f>
        <v>0</v>
      </c>
      <c r="BL175" s="18" t="s">
        <v>158</v>
      </c>
      <c r="BM175" s="198" t="s">
        <v>366</v>
      </c>
    </row>
    <row r="176" spans="1:65" s="2" customFormat="1" ht="16.5" customHeight="1">
      <c r="A176" s="35"/>
      <c r="B176" s="36"/>
      <c r="C176" s="187" t="s">
        <v>264</v>
      </c>
      <c r="D176" s="187" t="s">
        <v>153</v>
      </c>
      <c r="E176" s="188" t="s">
        <v>1116</v>
      </c>
      <c r="F176" s="189" t="s">
        <v>1117</v>
      </c>
      <c r="G176" s="190" t="s">
        <v>1073</v>
      </c>
      <c r="H176" s="191">
        <v>75</v>
      </c>
      <c r="I176" s="192"/>
      <c r="J176" s="193">
        <f>ROUND(I176*H176,2)</f>
        <v>0</v>
      </c>
      <c r="K176" s="189" t="s">
        <v>1</v>
      </c>
      <c r="L176" s="40"/>
      <c r="M176" s="194" t="s">
        <v>1</v>
      </c>
      <c r="N176" s="195" t="s">
        <v>42</v>
      </c>
      <c r="O176" s="72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8" t="s">
        <v>158</v>
      </c>
      <c r="AT176" s="198" t="s">
        <v>153</v>
      </c>
      <c r="AU176" s="198" t="s">
        <v>159</v>
      </c>
      <c r="AY176" s="18" t="s">
        <v>151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8" t="s">
        <v>159</v>
      </c>
      <c r="BK176" s="199">
        <f>ROUND(I176*H176,2)</f>
        <v>0</v>
      </c>
      <c r="BL176" s="18" t="s">
        <v>158</v>
      </c>
      <c r="BM176" s="198" t="s">
        <v>372</v>
      </c>
    </row>
    <row r="177" spans="1:65" s="2" customFormat="1" ht="16.5" customHeight="1">
      <c r="A177" s="35"/>
      <c r="B177" s="36"/>
      <c r="C177" s="187" t="s">
        <v>379</v>
      </c>
      <c r="D177" s="187" t="s">
        <v>153</v>
      </c>
      <c r="E177" s="188" t="s">
        <v>1118</v>
      </c>
      <c r="F177" s="189" t="s">
        <v>1119</v>
      </c>
      <c r="G177" s="190" t="s">
        <v>1073</v>
      </c>
      <c r="H177" s="191">
        <v>81</v>
      </c>
      <c r="I177" s="192"/>
      <c r="J177" s="193">
        <f>ROUND(I177*H177,2)</f>
        <v>0</v>
      </c>
      <c r="K177" s="189" t="s">
        <v>1</v>
      </c>
      <c r="L177" s="40"/>
      <c r="M177" s="194" t="s">
        <v>1</v>
      </c>
      <c r="N177" s="195" t="s">
        <v>42</v>
      </c>
      <c r="O177" s="72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8" t="s">
        <v>158</v>
      </c>
      <c r="AT177" s="198" t="s">
        <v>153</v>
      </c>
      <c r="AU177" s="198" t="s">
        <v>159</v>
      </c>
      <c r="AY177" s="18" t="s">
        <v>151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8" t="s">
        <v>159</v>
      </c>
      <c r="BK177" s="199">
        <f>ROUND(I177*H177,2)</f>
        <v>0</v>
      </c>
      <c r="BL177" s="18" t="s">
        <v>158</v>
      </c>
      <c r="BM177" s="198" t="s">
        <v>382</v>
      </c>
    </row>
    <row r="178" spans="1:65" s="2" customFormat="1" ht="16.5" customHeight="1">
      <c r="A178" s="35"/>
      <c r="B178" s="36"/>
      <c r="C178" s="187" t="s">
        <v>267</v>
      </c>
      <c r="D178" s="187" t="s">
        <v>153</v>
      </c>
      <c r="E178" s="188" t="s">
        <v>1120</v>
      </c>
      <c r="F178" s="189" t="s">
        <v>1121</v>
      </c>
      <c r="G178" s="190" t="s">
        <v>1073</v>
      </c>
      <c r="H178" s="191">
        <v>79</v>
      </c>
      <c r="I178" s="192"/>
      <c r="J178" s="193">
        <f>ROUND(I178*H178,2)</f>
        <v>0</v>
      </c>
      <c r="K178" s="189" t="s">
        <v>1</v>
      </c>
      <c r="L178" s="40"/>
      <c r="M178" s="194" t="s">
        <v>1</v>
      </c>
      <c r="N178" s="195" t="s">
        <v>42</v>
      </c>
      <c r="O178" s="72"/>
      <c r="P178" s="196">
        <f>O178*H178</f>
        <v>0</v>
      </c>
      <c r="Q178" s="196">
        <v>0</v>
      </c>
      <c r="R178" s="196">
        <f>Q178*H178</f>
        <v>0</v>
      </c>
      <c r="S178" s="196">
        <v>0</v>
      </c>
      <c r="T178" s="19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8" t="s">
        <v>158</v>
      </c>
      <c r="AT178" s="198" t="s">
        <v>153</v>
      </c>
      <c r="AU178" s="198" t="s">
        <v>159</v>
      </c>
      <c r="AY178" s="18" t="s">
        <v>151</v>
      </c>
      <c r="BE178" s="199">
        <f>IF(N178="základní",J178,0)</f>
        <v>0</v>
      </c>
      <c r="BF178" s="199">
        <f>IF(N178="snížená",J178,0)</f>
        <v>0</v>
      </c>
      <c r="BG178" s="199">
        <f>IF(N178="zákl. přenesená",J178,0)</f>
        <v>0</v>
      </c>
      <c r="BH178" s="199">
        <f>IF(N178="sníž. přenesená",J178,0)</f>
        <v>0</v>
      </c>
      <c r="BI178" s="199">
        <f>IF(N178="nulová",J178,0)</f>
        <v>0</v>
      </c>
      <c r="BJ178" s="18" t="s">
        <v>159</v>
      </c>
      <c r="BK178" s="199">
        <f>ROUND(I178*H178,2)</f>
        <v>0</v>
      </c>
      <c r="BL178" s="18" t="s">
        <v>158</v>
      </c>
      <c r="BM178" s="198" t="s">
        <v>386</v>
      </c>
    </row>
    <row r="179" spans="2:63" s="12" customFormat="1" ht="22.9" customHeight="1">
      <c r="B179" s="171"/>
      <c r="C179" s="172"/>
      <c r="D179" s="173" t="s">
        <v>75</v>
      </c>
      <c r="E179" s="185" t="s">
        <v>1122</v>
      </c>
      <c r="F179" s="185" t="s">
        <v>1123</v>
      </c>
      <c r="G179" s="172"/>
      <c r="H179" s="172"/>
      <c r="I179" s="175"/>
      <c r="J179" s="186">
        <f>BK179</f>
        <v>0</v>
      </c>
      <c r="K179" s="172"/>
      <c r="L179" s="177"/>
      <c r="M179" s="178"/>
      <c r="N179" s="179"/>
      <c r="O179" s="179"/>
      <c r="P179" s="180">
        <f>SUM(P180:P196)</f>
        <v>0</v>
      </c>
      <c r="Q179" s="179"/>
      <c r="R179" s="180">
        <f>SUM(R180:R196)</f>
        <v>0</v>
      </c>
      <c r="S179" s="179"/>
      <c r="T179" s="181">
        <f>SUM(T180:T196)</f>
        <v>0</v>
      </c>
      <c r="AR179" s="182" t="s">
        <v>84</v>
      </c>
      <c r="AT179" s="183" t="s">
        <v>75</v>
      </c>
      <c r="AU179" s="183" t="s">
        <v>84</v>
      </c>
      <c r="AY179" s="182" t="s">
        <v>151</v>
      </c>
      <c r="BK179" s="184">
        <f>SUM(BK180:BK196)</f>
        <v>0</v>
      </c>
    </row>
    <row r="180" spans="1:65" s="2" customFormat="1" ht="16.5" customHeight="1">
      <c r="A180" s="35"/>
      <c r="B180" s="36"/>
      <c r="C180" s="187" t="s">
        <v>388</v>
      </c>
      <c r="D180" s="187" t="s">
        <v>153</v>
      </c>
      <c r="E180" s="188" t="s">
        <v>1124</v>
      </c>
      <c r="F180" s="189" t="s">
        <v>1125</v>
      </c>
      <c r="G180" s="190" t="s">
        <v>931</v>
      </c>
      <c r="H180" s="191">
        <v>2</v>
      </c>
      <c r="I180" s="192"/>
      <c r="J180" s="193">
        <f aca="true" t="shared" si="20" ref="J180:J196">ROUND(I180*H180,2)</f>
        <v>0</v>
      </c>
      <c r="K180" s="189" t="s">
        <v>1</v>
      </c>
      <c r="L180" s="40"/>
      <c r="M180" s="194" t="s">
        <v>1</v>
      </c>
      <c r="N180" s="195" t="s">
        <v>42</v>
      </c>
      <c r="O180" s="72"/>
      <c r="P180" s="196">
        <f aca="true" t="shared" si="21" ref="P180:P196">O180*H180</f>
        <v>0</v>
      </c>
      <c r="Q180" s="196">
        <v>0</v>
      </c>
      <c r="R180" s="196">
        <f aca="true" t="shared" si="22" ref="R180:R196">Q180*H180</f>
        <v>0</v>
      </c>
      <c r="S180" s="196">
        <v>0</v>
      </c>
      <c r="T180" s="197">
        <f aca="true" t="shared" si="23" ref="T180:T196"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8" t="s">
        <v>158</v>
      </c>
      <c r="AT180" s="198" t="s">
        <v>153</v>
      </c>
      <c r="AU180" s="198" t="s">
        <v>159</v>
      </c>
      <c r="AY180" s="18" t="s">
        <v>151</v>
      </c>
      <c r="BE180" s="199">
        <f aca="true" t="shared" si="24" ref="BE180:BE196">IF(N180="základní",J180,0)</f>
        <v>0</v>
      </c>
      <c r="BF180" s="199">
        <f aca="true" t="shared" si="25" ref="BF180:BF196">IF(N180="snížená",J180,0)</f>
        <v>0</v>
      </c>
      <c r="BG180" s="199">
        <f aca="true" t="shared" si="26" ref="BG180:BG196">IF(N180="zákl. přenesená",J180,0)</f>
        <v>0</v>
      </c>
      <c r="BH180" s="199">
        <f aca="true" t="shared" si="27" ref="BH180:BH196">IF(N180="sníž. přenesená",J180,0)</f>
        <v>0</v>
      </c>
      <c r="BI180" s="199">
        <f aca="true" t="shared" si="28" ref="BI180:BI196">IF(N180="nulová",J180,0)</f>
        <v>0</v>
      </c>
      <c r="BJ180" s="18" t="s">
        <v>159</v>
      </c>
      <c r="BK180" s="199">
        <f aca="true" t="shared" si="29" ref="BK180:BK196">ROUND(I180*H180,2)</f>
        <v>0</v>
      </c>
      <c r="BL180" s="18" t="s">
        <v>158</v>
      </c>
      <c r="BM180" s="198" t="s">
        <v>391</v>
      </c>
    </row>
    <row r="181" spans="1:65" s="2" customFormat="1" ht="16.5" customHeight="1">
      <c r="A181" s="35"/>
      <c r="B181" s="36"/>
      <c r="C181" s="187" t="s">
        <v>271</v>
      </c>
      <c r="D181" s="187" t="s">
        <v>153</v>
      </c>
      <c r="E181" s="188" t="s">
        <v>1126</v>
      </c>
      <c r="F181" s="189" t="s">
        <v>1127</v>
      </c>
      <c r="G181" s="190" t="s">
        <v>931</v>
      </c>
      <c r="H181" s="191">
        <v>1</v>
      </c>
      <c r="I181" s="192"/>
      <c r="J181" s="193">
        <f t="shared" si="20"/>
        <v>0</v>
      </c>
      <c r="K181" s="189" t="s">
        <v>1</v>
      </c>
      <c r="L181" s="40"/>
      <c r="M181" s="194" t="s">
        <v>1</v>
      </c>
      <c r="N181" s="195" t="s">
        <v>42</v>
      </c>
      <c r="O181" s="72"/>
      <c r="P181" s="196">
        <f t="shared" si="21"/>
        <v>0</v>
      </c>
      <c r="Q181" s="196">
        <v>0</v>
      </c>
      <c r="R181" s="196">
        <f t="shared" si="22"/>
        <v>0</v>
      </c>
      <c r="S181" s="196">
        <v>0</v>
      </c>
      <c r="T181" s="197">
        <f t="shared" si="2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8" t="s">
        <v>158</v>
      </c>
      <c r="AT181" s="198" t="s">
        <v>153</v>
      </c>
      <c r="AU181" s="198" t="s">
        <v>159</v>
      </c>
      <c r="AY181" s="18" t="s">
        <v>151</v>
      </c>
      <c r="BE181" s="199">
        <f t="shared" si="24"/>
        <v>0</v>
      </c>
      <c r="BF181" s="199">
        <f t="shared" si="25"/>
        <v>0</v>
      </c>
      <c r="BG181" s="199">
        <f t="shared" si="26"/>
        <v>0</v>
      </c>
      <c r="BH181" s="199">
        <f t="shared" si="27"/>
        <v>0</v>
      </c>
      <c r="BI181" s="199">
        <f t="shared" si="28"/>
        <v>0</v>
      </c>
      <c r="BJ181" s="18" t="s">
        <v>159</v>
      </c>
      <c r="BK181" s="199">
        <f t="shared" si="29"/>
        <v>0</v>
      </c>
      <c r="BL181" s="18" t="s">
        <v>158</v>
      </c>
      <c r="BM181" s="198" t="s">
        <v>394</v>
      </c>
    </row>
    <row r="182" spans="1:65" s="2" customFormat="1" ht="16.5" customHeight="1">
      <c r="A182" s="35"/>
      <c r="B182" s="36"/>
      <c r="C182" s="187" t="s">
        <v>395</v>
      </c>
      <c r="D182" s="187" t="s">
        <v>153</v>
      </c>
      <c r="E182" s="188" t="s">
        <v>1128</v>
      </c>
      <c r="F182" s="189" t="s">
        <v>1129</v>
      </c>
      <c r="G182" s="190" t="s">
        <v>931</v>
      </c>
      <c r="H182" s="191">
        <v>76</v>
      </c>
      <c r="I182" s="192"/>
      <c r="J182" s="193">
        <f t="shared" si="20"/>
        <v>0</v>
      </c>
      <c r="K182" s="189" t="s">
        <v>1</v>
      </c>
      <c r="L182" s="40"/>
      <c r="M182" s="194" t="s">
        <v>1</v>
      </c>
      <c r="N182" s="195" t="s">
        <v>42</v>
      </c>
      <c r="O182" s="72"/>
      <c r="P182" s="196">
        <f t="shared" si="21"/>
        <v>0</v>
      </c>
      <c r="Q182" s="196">
        <v>0</v>
      </c>
      <c r="R182" s="196">
        <f t="shared" si="22"/>
        <v>0</v>
      </c>
      <c r="S182" s="196">
        <v>0</v>
      </c>
      <c r="T182" s="197">
        <f t="shared" si="2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8" t="s">
        <v>158</v>
      </c>
      <c r="AT182" s="198" t="s">
        <v>153</v>
      </c>
      <c r="AU182" s="198" t="s">
        <v>159</v>
      </c>
      <c r="AY182" s="18" t="s">
        <v>151</v>
      </c>
      <c r="BE182" s="199">
        <f t="shared" si="24"/>
        <v>0</v>
      </c>
      <c r="BF182" s="199">
        <f t="shared" si="25"/>
        <v>0</v>
      </c>
      <c r="BG182" s="199">
        <f t="shared" si="26"/>
        <v>0</v>
      </c>
      <c r="BH182" s="199">
        <f t="shared" si="27"/>
        <v>0</v>
      </c>
      <c r="BI182" s="199">
        <f t="shared" si="28"/>
        <v>0</v>
      </c>
      <c r="BJ182" s="18" t="s">
        <v>159</v>
      </c>
      <c r="BK182" s="199">
        <f t="shared" si="29"/>
        <v>0</v>
      </c>
      <c r="BL182" s="18" t="s">
        <v>158</v>
      </c>
      <c r="BM182" s="198" t="s">
        <v>398</v>
      </c>
    </row>
    <row r="183" spans="1:65" s="2" customFormat="1" ht="16.5" customHeight="1">
      <c r="A183" s="35"/>
      <c r="B183" s="36"/>
      <c r="C183" s="187" t="s">
        <v>275</v>
      </c>
      <c r="D183" s="187" t="s">
        <v>153</v>
      </c>
      <c r="E183" s="188" t="s">
        <v>1130</v>
      </c>
      <c r="F183" s="189" t="s">
        <v>1131</v>
      </c>
      <c r="G183" s="190" t="s">
        <v>931</v>
      </c>
      <c r="H183" s="191">
        <v>1</v>
      </c>
      <c r="I183" s="192"/>
      <c r="J183" s="193">
        <f t="shared" si="20"/>
        <v>0</v>
      </c>
      <c r="K183" s="189" t="s">
        <v>1</v>
      </c>
      <c r="L183" s="40"/>
      <c r="M183" s="194" t="s">
        <v>1</v>
      </c>
      <c r="N183" s="195" t="s">
        <v>42</v>
      </c>
      <c r="O183" s="72"/>
      <c r="P183" s="196">
        <f t="shared" si="21"/>
        <v>0</v>
      </c>
      <c r="Q183" s="196">
        <v>0</v>
      </c>
      <c r="R183" s="196">
        <f t="shared" si="22"/>
        <v>0</v>
      </c>
      <c r="S183" s="196">
        <v>0</v>
      </c>
      <c r="T183" s="197">
        <f t="shared" si="2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8" t="s">
        <v>158</v>
      </c>
      <c r="AT183" s="198" t="s">
        <v>153</v>
      </c>
      <c r="AU183" s="198" t="s">
        <v>159</v>
      </c>
      <c r="AY183" s="18" t="s">
        <v>151</v>
      </c>
      <c r="BE183" s="199">
        <f t="shared" si="24"/>
        <v>0</v>
      </c>
      <c r="BF183" s="199">
        <f t="shared" si="25"/>
        <v>0</v>
      </c>
      <c r="BG183" s="199">
        <f t="shared" si="26"/>
        <v>0</v>
      </c>
      <c r="BH183" s="199">
        <f t="shared" si="27"/>
        <v>0</v>
      </c>
      <c r="BI183" s="199">
        <f t="shared" si="28"/>
        <v>0</v>
      </c>
      <c r="BJ183" s="18" t="s">
        <v>159</v>
      </c>
      <c r="BK183" s="199">
        <f t="shared" si="29"/>
        <v>0</v>
      </c>
      <c r="BL183" s="18" t="s">
        <v>158</v>
      </c>
      <c r="BM183" s="198" t="s">
        <v>401</v>
      </c>
    </row>
    <row r="184" spans="1:65" s="2" customFormat="1" ht="16.5" customHeight="1">
      <c r="A184" s="35"/>
      <c r="B184" s="36"/>
      <c r="C184" s="187" t="s">
        <v>409</v>
      </c>
      <c r="D184" s="187" t="s">
        <v>153</v>
      </c>
      <c r="E184" s="188" t="s">
        <v>1132</v>
      </c>
      <c r="F184" s="189" t="s">
        <v>1133</v>
      </c>
      <c r="G184" s="190" t="s">
        <v>931</v>
      </c>
      <c r="H184" s="191">
        <v>10</v>
      </c>
      <c r="I184" s="192"/>
      <c r="J184" s="193">
        <f t="shared" si="20"/>
        <v>0</v>
      </c>
      <c r="K184" s="189" t="s">
        <v>1</v>
      </c>
      <c r="L184" s="40"/>
      <c r="M184" s="194" t="s">
        <v>1</v>
      </c>
      <c r="N184" s="195" t="s">
        <v>42</v>
      </c>
      <c r="O184" s="72"/>
      <c r="P184" s="196">
        <f t="shared" si="21"/>
        <v>0</v>
      </c>
      <c r="Q184" s="196">
        <v>0</v>
      </c>
      <c r="R184" s="196">
        <f t="shared" si="22"/>
        <v>0</v>
      </c>
      <c r="S184" s="196">
        <v>0</v>
      </c>
      <c r="T184" s="197">
        <f t="shared" si="2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8" t="s">
        <v>158</v>
      </c>
      <c r="AT184" s="198" t="s">
        <v>153</v>
      </c>
      <c r="AU184" s="198" t="s">
        <v>159</v>
      </c>
      <c r="AY184" s="18" t="s">
        <v>151</v>
      </c>
      <c r="BE184" s="199">
        <f t="shared" si="24"/>
        <v>0</v>
      </c>
      <c r="BF184" s="199">
        <f t="shared" si="25"/>
        <v>0</v>
      </c>
      <c r="BG184" s="199">
        <f t="shared" si="26"/>
        <v>0</v>
      </c>
      <c r="BH184" s="199">
        <f t="shared" si="27"/>
        <v>0</v>
      </c>
      <c r="BI184" s="199">
        <f t="shared" si="28"/>
        <v>0</v>
      </c>
      <c r="BJ184" s="18" t="s">
        <v>159</v>
      </c>
      <c r="BK184" s="199">
        <f t="shared" si="29"/>
        <v>0</v>
      </c>
      <c r="BL184" s="18" t="s">
        <v>158</v>
      </c>
      <c r="BM184" s="198" t="s">
        <v>412</v>
      </c>
    </row>
    <row r="185" spans="1:65" s="2" customFormat="1" ht="16.5" customHeight="1">
      <c r="A185" s="35"/>
      <c r="B185" s="36"/>
      <c r="C185" s="187" t="s">
        <v>293</v>
      </c>
      <c r="D185" s="187" t="s">
        <v>153</v>
      </c>
      <c r="E185" s="188" t="s">
        <v>1134</v>
      </c>
      <c r="F185" s="189" t="s">
        <v>1135</v>
      </c>
      <c r="G185" s="190" t="s">
        <v>931</v>
      </c>
      <c r="H185" s="191">
        <v>10</v>
      </c>
      <c r="I185" s="192"/>
      <c r="J185" s="193">
        <f t="shared" si="20"/>
        <v>0</v>
      </c>
      <c r="K185" s="189" t="s">
        <v>1</v>
      </c>
      <c r="L185" s="40"/>
      <c r="M185" s="194" t="s">
        <v>1</v>
      </c>
      <c r="N185" s="195" t="s">
        <v>42</v>
      </c>
      <c r="O185" s="72"/>
      <c r="P185" s="196">
        <f t="shared" si="21"/>
        <v>0</v>
      </c>
      <c r="Q185" s="196">
        <v>0</v>
      </c>
      <c r="R185" s="196">
        <f t="shared" si="22"/>
        <v>0</v>
      </c>
      <c r="S185" s="196">
        <v>0</v>
      </c>
      <c r="T185" s="197">
        <f t="shared" si="2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8" t="s">
        <v>158</v>
      </c>
      <c r="AT185" s="198" t="s">
        <v>153</v>
      </c>
      <c r="AU185" s="198" t="s">
        <v>159</v>
      </c>
      <c r="AY185" s="18" t="s">
        <v>151</v>
      </c>
      <c r="BE185" s="199">
        <f t="shared" si="24"/>
        <v>0</v>
      </c>
      <c r="BF185" s="199">
        <f t="shared" si="25"/>
        <v>0</v>
      </c>
      <c r="BG185" s="199">
        <f t="shared" si="26"/>
        <v>0</v>
      </c>
      <c r="BH185" s="199">
        <f t="shared" si="27"/>
        <v>0</v>
      </c>
      <c r="BI185" s="199">
        <f t="shared" si="28"/>
        <v>0</v>
      </c>
      <c r="BJ185" s="18" t="s">
        <v>159</v>
      </c>
      <c r="BK185" s="199">
        <f t="shared" si="29"/>
        <v>0</v>
      </c>
      <c r="BL185" s="18" t="s">
        <v>158</v>
      </c>
      <c r="BM185" s="198" t="s">
        <v>415</v>
      </c>
    </row>
    <row r="186" spans="1:65" s="2" customFormat="1" ht="16.5" customHeight="1">
      <c r="A186" s="35"/>
      <c r="B186" s="36"/>
      <c r="C186" s="187" t="s">
        <v>416</v>
      </c>
      <c r="D186" s="187" t="s">
        <v>153</v>
      </c>
      <c r="E186" s="188" t="s">
        <v>1136</v>
      </c>
      <c r="F186" s="189" t="s">
        <v>1137</v>
      </c>
      <c r="G186" s="190" t="s">
        <v>931</v>
      </c>
      <c r="H186" s="191">
        <v>16</v>
      </c>
      <c r="I186" s="192"/>
      <c r="J186" s="193">
        <f t="shared" si="20"/>
        <v>0</v>
      </c>
      <c r="K186" s="189" t="s">
        <v>1</v>
      </c>
      <c r="L186" s="40"/>
      <c r="M186" s="194" t="s">
        <v>1</v>
      </c>
      <c r="N186" s="195" t="s">
        <v>42</v>
      </c>
      <c r="O186" s="72"/>
      <c r="P186" s="196">
        <f t="shared" si="21"/>
        <v>0</v>
      </c>
      <c r="Q186" s="196">
        <v>0</v>
      </c>
      <c r="R186" s="196">
        <f t="shared" si="22"/>
        <v>0</v>
      </c>
      <c r="S186" s="196">
        <v>0</v>
      </c>
      <c r="T186" s="197">
        <f t="shared" si="2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8" t="s">
        <v>158</v>
      </c>
      <c r="AT186" s="198" t="s">
        <v>153</v>
      </c>
      <c r="AU186" s="198" t="s">
        <v>159</v>
      </c>
      <c r="AY186" s="18" t="s">
        <v>151</v>
      </c>
      <c r="BE186" s="199">
        <f t="shared" si="24"/>
        <v>0</v>
      </c>
      <c r="BF186" s="199">
        <f t="shared" si="25"/>
        <v>0</v>
      </c>
      <c r="BG186" s="199">
        <f t="shared" si="26"/>
        <v>0</v>
      </c>
      <c r="BH186" s="199">
        <f t="shared" si="27"/>
        <v>0</v>
      </c>
      <c r="BI186" s="199">
        <f t="shared" si="28"/>
        <v>0</v>
      </c>
      <c r="BJ186" s="18" t="s">
        <v>159</v>
      </c>
      <c r="BK186" s="199">
        <f t="shared" si="29"/>
        <v>0</v>
      </c>
      <c r="BL186" s="18" t="s">
        <v>158</v>
      </c>
      <c r="BM186" s="198" t="s">
        <v>419</v>
      </c>
    </row>
    <row r="187" spans="1:65" s="2" customFormat="1" ht="16.5" customHeight="1">
      <c r="A187" s="35"/>
      <c r="B187" s="36"/>
      <c r="C187" s="187" t="s">
        <v>298</v>
      </c>
      <c r="D187" s="187" t="s">
        <v>153</v>
      </c>
      <c r="E187" s="188" t="s">
        <v>1138</v>
      </c>
      <c r="F187" s="189" t="s">
        <v>1139</v>
      </c>
      <c r="G187" s="190" t="s">
        <v>931</v>
      </c>
      <c r="H187" s="191">
        <v>5</v>
      </c>
      <c r="I187" s="192"/>
      <c r="J187" s="193">
        <f t="shared" si="20"/>
        <v>0</v>
      </c>
      <c r="K187" s="189" t="s">
        <v>1</v>
      </c>
      <c r="L187" s="40"/>
      <c r="M187" s="194" t="s">
        <v>1</v>
      </c>
      <c r="N187" s="195" t="s">
        <v>42</v>
      </c>
      <c r="O187" s="72"/>
      <c r="P187" s="196">
        <f t="shared" si="21"/>
        <v>0</v>
      </c>
      <c r="Q187" s="196">
        <v>0</v>
      </c>
      <c r="R187" s="196">
        <f t="shared" si="22"/>
        <v>0</v>
      </c>
      <c r="S187" s="196">
        <v>0</v>
      </c>
      <c r="T187" s="197">
        <f t="shared" si="2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8" t="s">
        <v>158</v>
      </c>
      <c r="AT187" s="198" t="s">
        <v>153</v>
      </c>
      <c r="AU187" s="198" t="s">
        <v>159</v>
      </c>
      <c r="AY187" s="18" t="s">
        <v>151</v>
      </c>
      <c r="BE187" s="199">
        <f t="shared" si="24"/>
        <v>0</v>
      </c>
      <c r="BF187" s="199">
        <f t="shared" si="25"/>
        <v>0</v>
      </c>
      <c r="BG187" s="199">
        <f t="shared" si="26"/>
        <v>0</v>
      </c>
      <c r="BH187" s="199">
        <f t="shared" si="27"/>
        <v>0</v>
      </c>
      <c r="BI187" s="199">
        <f t="shared" si="28"/>
        <v>0</v>
      </c>
      <c r="BJ187" s="18" t="s">
        <v>159</v>
      </c>
      <c r="BK187" s="199">
        <f t="shared" si="29"/>
        <v>0</v>
      </c>
      <c r="BL187" s="18" t="s">
        <v>158</v>
      </c>
      <c r="BM187" s="198" t="s">
        <v>423</v>
      </c>
    </row>
    <row r="188" spans="1:65" s="2" customFormat="1" ht="16.5" customHeight="1">
      <c r="A188" s="35"/>
      <c r="B188" s="36"/>
      <c r="C188" s="187" t="s">
        <v>424</v>
      </c>
      <c r="D188" s="187" t="s">
        <v>153</v>
      </c>
      <c r="E188" s="188" t="s">
        <v>1140</v>
      </c>
      <c r="F188" s="189" t="s">
        <v>1141</v>
      </c>
      <c r="G188" s="190" t="s">
        <v>931</v>
      </c>
      <c r="H188" s="191">
        <v>10</v>
      </c>
      <c r="I188" s="192"/>
      <c r="J188" s="193">
        <f t="shared" si="20"/>
        <v>0</v>
      </c>
      <c r="K188" s="189" t="s">
        <v>1</v>
      </c>
      <c r="L188" s="40"/>
      <c r="M188" s="194" t="s">
        <v>1</v>
      </c>
      <c r="N188" s="195" t="s">
        <v>42</v>
      </c>
      <c r="O188" s="72"/>
      <c r="P188" s="196">
        <f t="shared" si="21"/>
        <v>0</v>
      </c>
      <c r="Q188" s="196">
        <v>0</v>
      </c>
      <c r="R188" s="196">
        <f t="shared" si="22"/>
        <v>0</v>
      </c>
      <c r="S188" s="196">
        <v>0</v>
      </c>
      <c r="T188" s="197">
        <f t="shared" si="2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8" t="s">
        <v>158</v>
      </c>
      <c r="AT188" s="198" t="s">
        <v>153</v>
      </c>
      <c r="AU188" s="198" t="s">
        <v>159</v>
      </c>
      <c r="AY188" s="18" t="s">
        <v>151</v>
      </c>
      <c r="BE188" s="199">
        <f t="shared" si="24"/>
        <v>0</v>
      </c>
      <c r="BF188" s="199">
        <f t="shared" si="25"/>
        <v>0</v>
      </c>
      <c r="BG188" s="199">
        <f t="shared" si="26"/>
        <v>0</v>
      </c>
      <c r="BH188" s="199">
        <f t="shared" si="27"/>
        <v>0</v>
      </c>
      <c r="BI188" s="199">
        <f t="shared" si="28"/>
        <v>0</v>
      </c>
      <c r="BJ188" s="18" t="s">
        <v>159</v>
      </c>
      <c r="BK188" s="199">
        <f t="shared" si="29"/>
        <v>0</v>
      </c>
      <c r="BL188" s="18" t="s">
        <v>158</v>
      </c>
      <c r="BM188" s="198" t="s">
        <v>427</v>
      </c>
    </row>
    <row r="189" spans="1:65" s="2" customFormat="1" ht="16.5" customHeight="1">
      <c r="A189" s="35"/>
      <c r="B189" s="36"/>
      <c r="C189" s="187" t="s">
        <v>302</v>
      </c>
      <c r="D189" s="187" t="s">
        <v>153</v>
      </c>
      <c r="E189" s="188" t="s">
        <v>1142</v>
      </c>
      <c r="F189" s="189" t="s">
        <v>1143</v>
      </c>
      <c r="G189" s="190" t="s">
        <v>931</v>
      </c>
      <c r="H189" s="191">
        <v>77</v>
      </c>
      <c r="I189" s="192"/>
      <c r="J189" s="193">
        <f t="shared" si="20"/>
        <v>0</v>
      </c>
      <c r="K189" s="189" t="s">
        <v>1</v>
      </c>
      <c r="L189" s="40"/>
      <c r="M189" s="194" t="s">
        <v>1</v>
      </c>
      <c r="N189" s="195" t="s">
        <v>42</v>
      </c>
      <c r="O189" s="72"/>
      <c r="P189" s="196">
        <f t="shared" si="21"/>
        <v>0</v>
      </c>
      <c r="Q189" s="196">
        <v>0</v>
      </c>
      <c r="R189" s="196">
        <f t="shared" si="22"/>
        <v>0</v>
      </c>
      <c r="S189" s="196">
        <v>0</v>
      </c>
      <c r="T189" s="197">
        <f t="shared" si="2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8" t="s">
        <v>158</v>
      </c>
      <c r="AT189" s="198" t="s">
        <v>153</v>
      </c>
      <c r="AU189" s="198" t="s">
        <v>159</v>
      </c>
      <c r="AY189" s="18" t="s">
        <v>151</v>
      </c>
      <c r="BE189" s="199">
        <f t="shared" si="24"/>
        <v>0</v>
      </c>
      <c r="BF189" s="199">
        <f t="shared" si="25"/>
        <v>0</v>
      </c>
      <c r="BG189" s="199">
        <f t="shared" si="26"/>
        <v>0</v>
      </c>
      <c r="BH189" s="199">
        <f t="shared" si="27"/>
        <v>0</v>
      </c>
      <c r="BI189" s="199">
        <f t="shared" si="28"/>
        <v>0</v>
      </c>
      <c r="BJ189" s="18" t="s">
        <v>159</v>
      </c>
      <c r="BK189" s="199">
        <f t="shared" si="29"/>
        <v>0</v>
      </c>
      <c r="BL189" s="18" t="s">
        <v>158</v>
      </c>
      <c r="BM189" s="198" t="s">
        <v>430</v>
      </c>
    </row>
    <row r="190" spans="1:65" s="2" customFormat="1" ht="16.5" customHeight="1">
      <c r="A190" s="35"/>
      <c r="B190" s="36"/>
      <c r="C190" s="187" t="s">
        <v>431</v>
      </c>
      <c r="D190" s="187" t="s">
        <v>153</v>
      </c>
      <c r="E190" s="188" t="s">
        <v>1144</v>
      </c>
      <c r="F190" s="189" t="s">
        <v>1145</v>
      </c>
      <c r="G190" s="190" t="s">
        <v>931</v>
      </c>
      <c r="H190" s="191">
        <v>16</v>
      </c>
      <c r="I190" s="192"/>
      <c r="J190" s="193">
        <f t="shared" si="20"/>
        <v>0</v>
      </c>
      <c r="K190" s="189" t="s">
        <v>1</v>
      </c>
      <c r="L190" s="40"/>
      <c r="M190" s="194" t="s">
        <v>1</v>
      </c>
      <c r="N190" s="195" t="s">
        <v>42</v>
      </c>
      <c r="O190" s="72"/>
      <c r="P190" s="196">
        <f t="shared" si="21"/>
        <v>0</v>
      </c>
      <c r="Q190" s="196">
        <v>0</v>
      </c>
      <c r="R190" s="196">
        <f t="shared" si="22"/>
        <v>0</v>
      </c>
      <c r="S190" s="196">
        <v>0</v>
      </c>
      <c r="T190" s="197">
        <f t="shared" si="2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8" t="s">
        <v>158</v>
      </c>
      <c r="AT190" s="198" t="s">
        <v>153</v>
      </c>
      <c r="AU190" s="198" t="s">
        <v>159</v>
      </c>
      <c r="AY190" s="18" t="s">
        <v>151</v>
      </c>
      <c r="BE190" s="199">
        <f t="shared" si="24"/>
        <v>0</v>
      </c>
      <c r="BF190" s="199">
        <f t="shared" si="25"/>
        <v>0</v>
      </c>
      <c r="BG190" s="199">
        <f t="shared" si="26"/>
        <v>0</v>
      </c>
      <c r="BH190" s="199">
        <f t="shared" si="27"/>
        <v>0</v>
      </c>
      <c r="BI190" s="199">
        <f t="shared" si="28"/>
        <v>0</v>
      </c>
      <c r="BJ190" s="18" t="s">
        <v>159</v>
      </c>
      <c r="BK190" s="199">
        <f t="shared" si="29"/>
        <v>0</v>
      </c>
      <c r="BL190" s="18" t="s">
        <v>158</v>
      </c>
      <c r="BM190" s="198" t="s">
        <v>434</v>
      </c>
    </row>
    <row r="191" spans="1:65" s="2" customFormat="1" ht="16.5" customHeight="1">
      <c r="A191" s="35"/>
      <c r="B191" s="36"/>
      <c r="C191" s="187" t="s">
        <v>305</v>
      </c>
      <c r="D191" s="187" t="s">
        <v>153</v>
      </c>
      <c r="E191" s="188" t="s">
        <v>1146</v>
      </c>
      <c r="F191" s="189" t="s">
        <v>1147</v>
      </c>
      <c r="G191" s="190" t="s">
        <v>931</v>
      </c>
      <c r="H191" s="191">
        <v>3</v>
      </c>
      <c r="I191" s="192"/>
      <c r="J191" s="193">
        <f t="shared" si="20"/>
        <v>0</v>
      </c>
      <c r="K191" s="189" t="s">
        <v>1</v>
      </c>
      <c r="L191" s="40"/>
      <c r="M191" s="194" t="s">
        <v>1</v>
      </c>
      <c r="N191" s="195" t="s">
        <v>42</v>
      </c>
      <c r="O191" s="72"/>
      <c r="P191" s="196">
        <f t="shared" si="21"/>
        <v>0</v>
      </c>
      <c r="Q191" s="196">
        <v>0</v>
      </c>
      <c r="R191" s="196">
        <f t="shared" si="22"/>
        <v>0</v>
      </c>
      <c r="S191" s="196">
        <v>0</v>
      </c>
      <c r="T191" s="197">
        <f t="shared" si="2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8" t="s">
        <v>158</v>
      </c>
      <c r="AT191" s="198" t="s">
        <v>153</v>
      </c>
      <c r="AU191" s="198" t="s">
        <v>159</v>
      </c>
      <c r="AY191" s="18" t="s">
        <v>151</v>
      </c>
      <c r="BE191" s="199">
        <f t="shared" si="24"/>
        <v>0</v>
      </c>
      <c r="BF191" s="199">
        <f t="shared" si="25"/>
        <v>0</v>
      </c>
      <c r="BG191" s="199">
        <f t="shared" si="26"/>
        <v>0</v>
      </c>
      <c r="BH191" s="199">
        <f t="shared" si="27"/>
        <v>0</v>
      </c>
      <c r="BI191" s="199">
        <f t="shared" si="28"/>
        <v>0</v>
      </c>
      <c r="BJ191" s="18" t="s">
        <v>159</v>
      </c>
      <c r="BK191" s="199">
        <f t="shared" si="29"/>
        <v>0</v>
      </c>
      <c r="BL191" s="18" t="s">
        <v>158</v>
      </c>
      <c r="BM191" s="198" t="s">
        <v>702</v>
      </c>
    </row>
    <row r="192" spans="1:65" s="2" customFormat="1" ht="16.5" customHeight="1">
      <c r="A192" s="35"/>
      <c r="B192" s="36"/>
      <c r="C192" s="187" t="s">
        <v>446</v>
      </c>
      <c r="D192" s="187" t="s">
        <v>153</v>
      </c>
      <c r="E192" s="188" t="s">
        <v>1148</v>
      </c>
      <c r="F192" s="189" t="s">
        <v>1149</v>
      </c>
      <c r="G192" s="190" t="s">
        <v>931</v>
      </c>
      <c r="H192" s="191">
        <v>35</v>
      </c>
      <c r="I192" s="192"/>
      <c r="J192" s="193">
        <f t="shared" si="20"/>
        <v>0</v>
      </c>
      <c r="K192" s="189" t="s">
        <v>1</v>
      </c>
      <c r="L192" s="40"/>
      <c r="M192" s="194" t="s">
        <v>1</v>
      </c>
      <c r="N192" s="195" t="s">
        <v>42</v>
      </c>
      <c r="O192" s="72"/>
      <c r="P192" s="196">
        <f t="shared" si="21"/>
        <v>0</v>
      </c>
      <c r="Q192" s="196">
        <v>0</v>
      </c>
      <c r="R192" s="196">
        <f t="shared" si="22"/>
        <v>0</v>
      </c>
      <c r="S192" s="196">
        <v>0</v>
      </c>
      <c r="T192" s="197">
        <f t="shared" si="2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8" t="s">
        <v>158</v>
      </c>
      <c r="AT192" s="198" t="s">
        <v>153</v>
      </c>
      <c r="AU192" s="198" t="s">
        <v>159</v>
      </c>
      <c r="AY192" s="18" t="s">
        <v>151</v>
      </c>
      <c r="BE192" s="199">
        <f t="shared" si="24"/>
        <v>0</v>
      </c>
      <c r="BF192" s="199">
        <f t="shared" si="25"/>
        <v>0</v>
      </c>
      <c r="BG192" s="199">
        <f t="shared" si="26"/>
        <v>0</v>
      </c>
      <c r="BH192" s="199">
        <f t="shared" si="27"/>
        <v>0</v>
      </c>
      <c r="BI192" s="199">
        <f t="shared" si="28"/>
        <v>0</v>
      </c>
      <c r="BJ192" s="18" t="s">
        <v>159</v>
      </c>
      <c r="BK192" s="199">
        <f t="shared" si="29"/>
        <v>0</v>
      </c>
      <c r="BL192" s="18" t="s">
        <v>158</v>
      </c>
      <c r="BM192" s="198" t="s">
        <v>449</v>
      </c>
    </row>
    <row r="193" spans="1:65" s="2" customFormat="1" ht="16.5" customHeight="1">
      <c r="A193" s="35"/>
      <c r="B193" s="36"/>
      <c r="C193" s="187" t="s">
        <v>310</v>
      </c>
      <c r="D193" s="187" t="s">
        <v>153</v>
      </c>
      <c r="E193" s="188" t="s">
        <v>1150</v>
      </c>
      <c r="F193" s="189" t="s">
        <v>1151</v>
      </c>
      <c r="G193" s="190" t="s">
        <v>931</v>
      </c>
      <c r="H193" s="191">
        <v>10</v>
      </c>
      <c r="I193" s="192"/>
      <c r="J193" s="193">
        <f t="shared" si="20"/>
        <v>0</v>
      </c>
      <c r="K193" s="189" t="s">
        <v>1</v>
      </c>
      <c r="L193" s="40"/>
      <c r="M193" s="194" t="s">
        <v>1</v>
      </c>
      <c r="N193" s="195" t="s">
        <v>42</v>
      </c>
      <c r="O193" s="72"/>
      <c r="P193" s="196">
        <f t="shared" si="21"/>
        <v>0</v>
      </c>
      <c r="Q193" s="196">
        <v>0</v>
      </c>
      <c r="R193" s="196">
        <f t="shared" si="22"/>
        <v>0</v>
      </c>
      <c r="S193" s="196">
        <v>0</v>
      </c>
      <c r="T193" s="197">
        <f t="shared" si="2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8" t="s">
        <v>158</v>
      </c>
      <c r="AT193" s="198" t="s">
        <v>153</v>
      </c>
      <c r="AU193" s="198" t="s">
        <v>159</v>
      </c>
      <c r="AY193" s="18" t="s">
        <v>151</v>
      </c>
      <c r="BE193" s="199">
        <f t="shared" si="24"/>
        <v>0</v>
      </c>
      <c r="BF193" s="199">
        <f t="shared" si="25"/>
        <v>0</v>
      </c>
      <c r="BG193" s="199">
        <f t="shared" si="26"/>
        <v>0</v>
      </c>
      <c r="BH193" s="199">
        <f t="shared" si="27"/>
        <v>0</v>
      </c>
      <c r="BI193" s="199">
        <f t="shared" si="28"/>
        <v>0</v>
      </c>
      <c r="BJ193" s="18" t="s">
        <v>159</v>
      </c>
      <c r="BK193" s="199">
        <f t="shared" si="29"/>
        <v>0</v>
      </c>
      <c r="BL193" s="18" t="s">
        <v>158</v>
      </c>
      <c r="BM193" s="198" t="s">
        <v>453</v>
      </c>
    </row>
    <row r="194" spans="1:65" s="2" customFormat="1" ht="16.5" customHeight="1">
      <c r="A194" s="35"/>
      <c r="B194" s="36"/>
      <c r="C194" s="187" t="s">
        <v>455</v>
      </c>
      <c r="D194" s="187" t="s">
        <v>153</v>
      </c>
      <c r="E194" s="188" t="s">
        <v>1152</v>
      </c>
      <c r="F194" s="189" t="s">
        <v>1153</v>
      </c>
      <c r="G194" s="190" t="s">
        <v>1073</v>
      </c>
      <c r="H194" s="191">
        <v>459</v>
      </c>
      <c r="I194" s="192"/>
      <c r="J194" s="193">
        <f t="shared" si="20"/>
        <v>0</v>
      </c>
      <c r="K194" s="189" t="s">
        <v>1</v>
      </c>
      <c r="L194" s="40"/>
      <c r="M194" s="194" t="s">
        <v>1</v>
      </c>
      <c r="N194" s="195" t="s">
        <v>42</v>
      </c>
      <c r="O194" s="72"/>
      <c r="P194" s="196">
        <f t="shared" si="21"/>
        <v>0</v>
      </c>
      <c r="Q194" s="196">
        <v>0</v>
      </c>
      <c r="R194" s="196">
        <f t="shared" si="22"/>
        <v>0</v>
      </c>
      <c r="S194" s="196">
        <v>0</v>
      </c>
      <c r="T194" s="197">
        <f t="shared" si="2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8" t="s">
        <v>158</v>
      </c>
      <c r="AT194" s="198" t="s">
        <v>153</v>
      </c>
      <c r="AU194" s="198" t="s">
        <v>159</v>
      </c>
      <c r="AY194" s="18" t="s">
        <v>151</v>
      </c>
      <c r="BE194" s="199">
        <f t="shared" si="24"/>
        <v>0</v>
      </c>
      <c r="BF194" s="199">
        <f t="shared" si="25"/>
        <v>0</v>
      </c>
      <c r="BG194" s="199">
        <f t="shared" si="26"/>
        <v>0</v>
      </c>
      <c r="BH194" s="199">
        <f t="shared" si="27"/>
        <v>0</v>
      </c>
      <c r="BI194" s="199">
        <f t="shared" si="28"/>
        <v>0</v>
      </c>
      <c r="BJ194" s="18" t="s">
        <v>159</v>
      </c>
      <c r="BK194" s="199">
        <f t="shared" si="29"/>
        <v>0</v>
      </c>
      <c r="BL194" s="18" t="s">
        <v>158</v>
      </c>
      <c r="BM194" s="198" t="s">
        <v>458</v>
      </c>
    </row>
    <row r="195" spans="1:65" s="2" customFormat="1" ht="16.5" customHeight="1">
      <c r="A195" s="35"/>
      <c r="B195" s="36"/>
      <c r="C195" s="187" t="s">
        <v>313</v>
      </c>
      <c r="D195" s="187" t="s">
        <v>153</v>
      </c>
      <c r="E195" s="188" t="s">
        <v>1154</v>
      </c>
      <c r="F195" s="189" t="s">
        <v>1155</v>
      </c>
      <c r="G195" s="190" t="s">
        <v>1073</v>
      </c>
      <c r="H195" s="191">
        <v>459</v>
      </c>
      <c r="I195" s="192"/>
      <c r="J195" s="193">
        <f t="shared" si="20"/>
        <v>0</v>
      </c>
      <c r="K195" s="189" t="s">
        <v>1</v>
      </c>
      <c r="L195" s="40"/>
      <c r="M195" s="194" t="s">
        <v>1</v>
      </c>
      <c r="N195" s="195" t="s">
        <v>42</v>
      </c>
      <c r="O195" s="72"/>
      <c r="P195" s="196">
        <f t="shared" si="21"/>
        <v>0</v>
      </c>
      <c r="Q195" s="196">
        <v>0</v>
      </c>
      <c r="R195" s="196">
        <f t="shared" si="22"/>
        <v>0</v>
      </c>
      <c r="S195" s="196">
        <v>0</v>
      </c>
      <c r="T195" s="197">
        <f t="shared" si="2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8" t="s">
        <v>158</v>
      </c>
      <c r="AT195" s="198" t="s">
        <v>153</v>
      </c>
      <c r="AU195" s="198" t="s">
        <v>159</v>
      </c>
      <c r="AY195" s="18" t="s">
        <v>151</v>
      </c>
      <c r="BE195" s="199">
        <f t="shared" si="24"/>
        <v>0</v>
      </c>
      <c r="BF195" s="199">
        <f t="shared" si="25"/>
        <v>0</v>
      </c>
      <c r="BG195" s="199">
        <f t="shared" si="26"/>
        <v>0</v>
      </c>
      <c r="BH195" s="199">
        <f t="shared" si="27"/>
        <v>0</v>
      </c>
      <c r="BI195" s="199">
        <f t="shared" si="28"/>
        <v>0</v>
      </c>
      <c r="BJ195" s="18" t="s">
        <v>159</v>
      </c>
      <c r="BK195" s="199">
        <f t="shared" si="29"/>
        <v>0</v>
      </c>
      <c r="BL195" s="18" t="s">
        <v>158</v>
      </c>
      <c r="BM195" s="198" t="s">
        <v>461</v>
      </c>
    </row>
    <row r="196" spans="1:65" s="2" customFormat="1" ht="24.2" customHeight="1">
      <c r="A196" s="35"/>
      <c r="B196" s="36"/>
      <c r="C196" s="187" t="s">
        <v>463</v>
      </c>
      <c r="D196" s="187" t="s">
        <v>153</v>
      </c>
      <c r="E196" s="188" t="s">
        <v>1156</v>
      </c>
      <c r="F196" s="189" t="s">
        <v>1157</v>
      </c>
      <c r="G196" s="190" t="s">
        <v>479</v>
      </c>
      <c r="H196" s="258"/>
      <c r="I196" s="192"/>
      <c r="J196" s="193">
        <f t="shared" si="20"/>
        <v>0</v>
      </c>
      <c r="K196" s="189" t="s">
        <v>157</v>
      </c>
      <c r="L196" s="40"/>
      <c r="M196" s="194" t="s">
        <v>1</v>
      </c>
      <c r="N196" s="195" t="s">
        <v>42</v>
      </c>
      <c r="O196" s="72"/>
      <c r="P196" s="196">
        <f t="shared" si="21"/>
        <v>0</v>
      </c>
      <c r="Q196" s="196">
        <v>0</v>
      </c>
      <c r="R196" s="196">
        <f t="shared" si="22"/>
        <v>0</v>
      </c>
      <c r="S196" s="196">
        <v>0</v>
      </c>
      <c r="T196" s="197">
        <f t="shared" si="2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8" t="s">
        <v>158</v>
      </c>
      <c r="AT196" s="198" t="s">
        <v>153</v>
      </c>
      <c r="AU196" s="198" t="s">
        <v>159</v>
      </c>
      <c r="AY196" s="18" t="s">
        <v>151</v>
      </c>
      <c r="BE196" s="199">
        <f t="shared" si="24"/>
        <v>0</v>
      </c>
      <c r="BF196" s="199">
        <f t="shared" si="25"/>
        <v>0</v>
      </c>
      <c r="BG196" s="199">
        <f t="shared" si="26"/>
        <v>0</v>
      </c>
      <c r="BH196" s="199">
        <f t="shared" si="27"/>
        <v>0</v>
      </c>
      <c r="BI196" s="199">
        <f t="shared" si="28"/>
        <v>0</v>
      </c>
      <c r="BJ196" s="18" t="s">
        <v>159</v>
      </c>
      <c r="BK196" s="199">
        <f t="shared" si="29"/>
        <v>0</v>
      </c>
      <c r="BL196" s="18" t="s">
        <v>158</v>
      </c>
      <c r="BM196" s="198" t="s">
        <v>466</v>
      </c>
    </row>
    <row r="197" spans="2:63" s="12" customFormat="1" ht="25.9" customHeight="1">
      <c r="B197" s="171"/>
      <c r="C197" s="172"/>
      <c r="D197" s="173" t="s">
        <v>75</v>
      </c>
      <c r="E197" s="174" t="s">
        <v>1158</v>
      </c>
      <c r="F197" s="174" t="s">
        <v>1159</v>
      </c>
      <c r="G197" s="172"/>
      <c r="H197" s="172"/>
      <c r="I197" s="175"/>
      <c r="J197" s="176">
        <f>BK197</f>
        <v>0</v>
      </c>
      <c r="K197" s="172"/>
      <c r="L197" s="177"/>
      <c r="M197" s="178"/>
      <c r="N197" s="179"/>
      <c r="O197" s="179"/>
      <c r="P197" s="180">
        <f>SUM(P198:P211)</f>
        <v>0</v>
      </c>
      <c r="Q197" s="179"/>
      <c r="R197" s="180">
        <f>SUM(R198:R211)</f>
        <v>0</v>
      </c>
      <c r="S197" s="179"/>
      <c r="T197" s="181">
        <f>SUM(T198:T211)</f>
        <v>0</v>
      </c>
      <c r="AR197" s="182" t="s">
        <v>84</v>
      </c>
      <c r="AT197" s="183" t="s">
        <v>75</v>
      </c>
      <c r="AU197" s="183" t="s">
        <v>76</v>
      </c>
      <c r="AY197" s="182" t="s">
        <v>151</v>
      </c>
      <c r="BK197" s="184">
        <f>SUM(BK198:BK211)</f>
        <v>0</v>
      </c>
    </row>
    <row r="198" spans="1:65" s="2" customFormat="1" ht="16.5" customHeight="1">
      <c r="A198" s="35"/>
      <c r="B198" s="36"/>
      <c r="C198" s="187" t="s">
        <v>317</v>
      </c>
      <c r="D198" s="187" t="s">
        <v>153</v>
      </c>
      <c r="E198" s="188" t="s">
        <v>1160</v>
      </c>
      <c r="F198" s="189" t="s">
        <v>1161</v>
      </c>
      <c r="G198" s="190" t="s">
        <v>931</v>
      </c>
      <c r="H198" s="191">
        <v>11</v>
      </c>
      <c r="I198" s="192"/>
      <c r="J198" s="193">
        <f aca="true" t="shared" si="30" ref="J198:J211">ROUND(I198*H198,2)</f>
        <v>0</v>
      </c>
      <c r="K198" s="189" t="s">
        <v>1</v>
      </c>
      <c r="L198" s="40"/>
      <c r="M198" s="194" t="s">
        <v>1</v>
      </c>
      <c r="N198" s="195" t="s">
        <v>42</v>
      </c>
      <c r="O198" s="72"/>
      <c r="P198" s="196">
        <f aca="true" t="shared" si="31" ref="P198:P211">O198*H198</f>
        <v>0</v>
      </c>
      <c r="Q198" s="196">
        <v>0</v>
      </c>
      <c r="R198" s="196">
        <f aca="true" t="shared" si="32" ref="R198:R211">Q198*H198</f>
        <v>0</v>
      </c>
      <c r="S198" s="196">
        <v>0</v>
      </c>
      <c r="T198" s="197">
        <f aca="true" t="shared" si="33" ref="T198:T211"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8" t="s">
        <v>158</v>
      </c>
      <c r="AT198" s="198" t="s">
        <v>153</v>
      </c>
      <c r="AU198" s="198" t="s">
        <v>84</v>
      </c>
      <c r="AY198" s="18" t="s">
        <v>151</v>
      </c>
      <c r="BE198" s="199">
        <f aca="true" t="shared" si="34" ref="BE198:BE211">IF(N198="základní",J198,0)</f>
        <v>0</v>
      </c>
      <c r="BF198" s="199">
        <f aca="true" t="shared" si="35" ref="BF198:BF211">IF(N198="snížená",J198,0)</f>
        <v>0</v>
      </c>
      <c r="BG198" s="199">
        <f aca="true" t="shared" si="36" ref="BG198:BG211">IF(N198="zákl. přenesená",J198,0)</f>
        <v>0</v>
      </c>
      <c r="BH198" s="199">
        <f aca="true" t="shared" si="37" ref="BH198:BH211">IF(N198="sníž. přenesená",J198,0)</f>
        <v>0</v>
      </c>
      <c r="BI198" s="199">
        <f aca="true" t="shared" si="38" ref="BI198:BI211">IF(N198="nulová",J198,0)</f>
        <v>0</v>
      </c>
      <c r="BJ198" s="18" t="s">
        <v>159</v>
      </c>
      <c r="BK198" s="199">
        <f aca="true" t="shared" si="39" ref="BK198:BK211">ROUND(I198*H198,2)</f>
        <v>0</v>
      </c>
      <c r="BL198" s="18" t="s">
        <v>158</v>
      </c>
      <c r="BM198" s="198" t="s">
        <v>469</v>
      </c>
    </row>
    <row r="199" spans="1:65" s="2" customFormat="1" ht="16.5" customHeight="1">
      <c r="A199" s="35"/>
      <c r="B199" s="36"/>
      <c r="C199" s="187" t="s">
        <v>470</v>
      </c>
      <c r="D199" s="187" t="s">
        <v>153</v>
      </c>
      <c r="E199" s="188" t="s">
        <v>1162</v>
      </c>
      <c r="F199" s="189" t="s">
        <v>1163</v>
      </c>
      <c r="G199" s="190" t="s">
        <v>931</v>
      </c>
      <c r="H199" s="191">
        <v>13</v>
      </c>
      <c r="I199" s="192"/>
      <c r="J199" s="193">
        <f t="shared" si="30"/>
        <v>0</v>
      </c>
      <c r="K199" s="189" t="s">
        <v>1</v>
      </c>
      <c r="L199" s="40"/>
      <c r="M199" s="194" t="s">
        <v>1</v>
      </c>
      <c r="N199" s="195" t="s">
        <v>42</v>
      </c>
      <c r="O199" s="72"/>
      <c r="P199" s="196">
        <f t="shared" si="31"/>
        <v>0</v>
      </c>
      <c r="Q199" s="196">
        <v>0</v>
      </c>
      <c r="R199" s="196">
        <f t="shared" si="32"/>
        <v>0</v>
      </c>
      <c r="S199" s="196">
        <v>0</v>
      </c>
      <c r="T199" s="197">
        <f t="shared" si="3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8" t="s">
        <v>158</v>
      </c>
      <c r="AT199" s="198" t="s">
        <v>153</v>
      </c>
      <c r="AU199" s="198" t="s">
        <v>84</v>
      </c>
      <c r="AY199" s="18" t="s">
        <v>151</v>
      </c>
      <c r="BE199" s="199">
        <f t="shared" si="34"/>
        <v>0</v>
      </c>
      <c r="BF199" s="199">
        <f t="shared" si="35"/>
        <v>0</v>
      </c>
      <c r="BG199" s="199">
        <f t="shared" si="36"/>
        <v>0</v>
      </c>
      <c r="BH199" s="199">
        <f t="shared" si="37"/>
        <v>0</v>
      </c>
      <c r="BI199" s="199">
        <f t="shared" si="38"/>
        <v>0</v>
      </c>
      <c r="BJ199" s="18" t="s">
        <v>159</v>
      </c>
      <c r="BK199" s="199">
        <f t="shared" si="39"/>
        <v>0</v>
      </c>
      <c r="BL199" s="18" t="s">
        <v>158</v>
      </c>
      <c r="BM199" s="198" t="s">
        <v>473</v>
      </c>
    </row>
    <row r="200" spans="1:65" s="2" customFormat="1" ht="16.5" customHeight="1">
      <c r="A200" s="35"/>
      <c r="B200" s="36"/>
      <c r="C200" s="187" t="s">
        <v>320</v>
      </c>
      <c r="D200" s="187" t="s">
        <v>153</v>
      </c>
      <c r="E200" s="188" t="s">
        <v>1164</v>
      </c>
      <c r="F200" s="189" t="s">
        <v>1165</v>
      </c>
      <c r="G200" s="190" t="s">
        <v>931</v>
      </c>
      <c r="H200" s="191">
        <v>11</v>
      </c>
      <c r="I200" s="192"/>
      <c r="J200" s="193">
        <f t="shared" si="30"/>
        <v>0</v>
      </c>
      <c r="K200" s="189" t="s">
        <v>1</v>
      </c>
      <c r="L200" s="40"/>
      <c r="M200" s="194" t="s">
        <v>1</v>
      </c>
      <c r="N200" s="195" t="s">
        <v>42</v>
      </c>
      <c r="O200" s="72"/>
      <c r="P200" s="196">
        <f t="shared" si="31"/>
        <v>0</v>
      </c>
      <c r="Q200" s="196">
        <v>0</v>
      </c>
      <c r="R200" s="196">
        <f t="shared" si="32"/>
        <v>0</v>
      </c>
      <c r="S200" s="196">
        <v>0</v>
      </c>
      <c r="T200" s="197">
        <f t="shared" si="3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8" t="s">
        <v>158</v>
      </c>
      <c r="AT200" s="198" t="s">
        <v>153</v>
      </c>
      <c r="AU200" s="198" t="s">
        <v>84</v>
      </c>
      <c r="AY200" s="18" t="s">
        <v>151</v>
      </c>
      <c r="BE200" s="199">
        <f t="shared" si="34"/>
        <v>0</v>
      </c>
      <c r="BF200" s="199">
        <f t="shared" si="35"/>
        <v>0</v>
      </c>
      <c r="BG200" s="199">
        <f t="shared" si="36"/>
        <v>0</v>
      </c>
      <c r="BH200" s="199">
        <f t="shared" si="37"/>
        <v>0</v>
      </c>
      <c r="BI200" s="199">
        <f t="shared" si="38"/>
        <v>0</v>
      </c>
      <c r="BJ200" s="18" t="s">
        <v>159</v>
      </c>
      <c r="BK200" s="199">
        <f t="shared" si="39"/>
        <v>0</v>
      </c>
      <c r="BL200" s="18" t="s">
        <v>158</v>
      </c>
      <c r="BM200" s="198" t="s">
        <v>474</v>
      </c>
    </row>
    <row r="201" spans="1:65" s="2" customFormat="1" ht="16.5" customHeight="1">
      <c r="A201" s="35"/>
      <c r="B201" s="36"/>
      <c r="C201" s="187" t="s">
        <v>476</v>
      </c>
      <c r="D201" s="187" t="s">
        <v>153</v>
      </c>
      <c r="E201" s="188" t="s">
        <v>1166</v>
      </c>
      <c r="F201" s="189" t="s">
        <v>1167</v>
      </c>
      <c r="G201" s="190" t="s">
        <v>931</v>
      </c>
      <c r="H201" s="191">
        <v>1</v>
      </c>
      <c r="I201" s="192"/>
      <c r="J201" s="193">
        <f t="shared" si="30"/>
        <v>0</v>
      </c>
      <c r="K201" s="189" t="s">
        <v>1</v>
      </c>
      <c r="L201" s="40"/>
      <c r="M201" s="194" t="s">
        <v>1</v>
      </c>
      <c r="N201" s="195" t="s">
        <v>42</v>
      </c>
      <c r="O201" s="72"/>
      <c r="P201" s="196">
        <f t="shared" si="31"/>
        <v>0</v>
      </c>
      <c r="Q201" s="196">
        <v>0</v>
      </c>
      <c r="R201" s="196">
        <f t="shared" si="32"/>
        <v>0</v>
      </c>
      <c r="S201" s="196">
        <v>0</v>
      </c>
      <c r="T201" s="197">
        <f t="shared" si="3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8" t="s">
        <v>158</v>
      </c>
      <c r="AT201" s="198" t="s">
        <v>153</v>
      </c>
      <c r="AU201" s="198" t="s">
        <v>84</v>
      </c>
      <c r="AY201" s="18" t="s">
        <v>151</v>
      </c>
      <c r="BE201" s="199">
        <f t="shared" si="34"/>
        <v>0</v>
      </c>
      <c r="BF201" s="199">
        <f t="shared" si="35"/>
        <v>0</v>
      </c>
      <c r="BG201" s="199">
        <f t="shared" si="36"/>
        <v>0</v>
      </c>
      <c r="BH201" s="199">
        <f t="shared" si="37"/>
        <v>0</v>
      </c>
      <c r="BI201" s="199">
        <f t="shared" si="38"/>
        <v>0</v>
      </c>
      <c r="BJ201" s="18" t="s">
        <v>159</v>
      </c>
      <c r="BK201" s="199">
        <f t="shared" si="39"/>
        <v>0</v>
      </c>
      <c r="BL201" s="18" t="s">
        <v>158</v>
      </c>
      <c r="BM201" s="198" t="s">
        <v>480</v>
      </c>
    </row>
    <row r="202" spans="1:65" s="2" customFormat="1" ht="16.5" customHeight="1">
      <c r="A202" s="35"/>
      <c r="B202" s="36"/>
      <c r="C202" s="187" t="s">
        <v>324</v>
      </c>
      <c r="D202" s="187" t="s">
        <v>153</v>
      </c>
      <c r="E202" s="188" t="s">
        <v>1168</v>
      </c>
      <c r="F202" s="189" t="s">
        <v>1169</v>
      </c>
      <c r="G202" s="190" t="s">
        <v>931</v>
      </c>
      <c r="H202" s="191">
        <v>10</v>
      </c>
      <c r="I202" s="192"/>
      <c r="J202" s="193">
        <f t="shared" si="30"/>
        <v>0</v>
      </c>
      <c r="K202" s="189" t="s">
        <v>1</v>
      </c>
      <c r="L202" s="40"/>
      <c r="M202" s="194" t="s">
        <v>1</v>
      </c>
      <c r="N202" s="195" t="s">
        <v>42</v>
      </c>
      <c r="O202" s="72"/>
      <c r="P202" s="196">
        <f t="shared" si="31"/>
        <v>0</v>
      </c>
      <c r="Q202" s="196">
        <v>0</v>
      </c>
      <c r="R202" s="196">
        <f t="shared" si="32"/>
        <v>0</v>
      </c>
      <c r="S202" s="196">
        <v>0</v>
      </c>
      <c r="T202" s="197">
        <f t="shared" si="3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8" t="s">
        <v>158</v>
      </c>
      <c r="AT202" s="198" t="s">
        <v>153</v>
      </c>
      <c r="AU202" s="198" t="s">
        <v>84</v>
      </c>
      <c r="AY202" s="18" t="s">
        <v>151</v>
      </c>
      <c r="BE202" s="199">
        <f t="shared" si="34"/>
        <v>0</v>
      </c>
      <c r="BF202" s="199">
        <f t="shared" si="35"/>
        <v>0</v>
      </c>
      <c r="BG202" s="199">
        <f t="shared" si="36"/>
        <v>0</v>
      </c>
      <c r="BH202" s="199">
        <f t="shared" si="37"/>
        <v>0</v>
      </c>
      <c r="BI202" s="199">
        <f t="shared" si="38"/>
        <v>0</v>
      </c>
      <c r="BJ202" s="18" t="s">
        <v>159</v>
      </c>
      <c r="BK202" s="199">
        <f t="shared" si="39"/>
        <v>0</v>
      </c>
      <c r="BL202" s="18" t="s">
        <v>158</v>
      </c>
      <c r="BM202" s="198" t="s">
        <v>485</v>
      </c>
    </row>
    <row r="203" spans="1:65" s="2" customFormat="1" ht="16.5" customHeight="1">
      <c r="A203" s="35"/>
      <c r="B203" s="36"/>
      <c r="C203" s="187" t="s">
        <v>486</v>
      </c>
      <c r="D203" s="187" t="s">
        <v>153</v>
      </c>
      <c r="E203" s="188" t="s">
        <v>1170</v>
      </c>
      <c r="F203" s="189" t="s">
        <v>1171</v>
      </c>
      <c r="G203" s="190" t="s">
        <v>1073</v>
      </c>
      <c r="H203" s="191">
        <v>268</v>
      </c>
      <c r="I203" s="192"/>
      <c r="J203" s="193">
        <f t="shared" si="30"/>
        <v>0</v>
      </c>
      <c r="K203" s="189" t="s">
        <v>1</v>
      </c>
      <c r="L203" s="40"/>
      <c r="M203" s="194" t="s">
        <v>1</v>
      </c>
      <c r="N203" s="195" t="s">
        <v>42</v>
      </c>
      <c r="O203" s="72"/>
      <c r="P203" s="196">
        <f t="shared" si="31"/>
        <v>0</v>
      </c>
      <c r="Q203" s="196">
        <v>0</v>
      </c>
      <c r="R203" s="196">
        <f t="shared" si="32"/>
        <v>0</v>
      </c>
      <c r="S203" s="196">
        <v>0</v>
      </c>
      <c r="T203" s="197">
        <f t="shared" si="3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8" t="s">
        <v>158</v>
      </c>
      <c r="AT203" s="198" t="s">
        <v>153</v>
      </c>
      <c r="AU203" s="198" t="s">
        <v>84</v>
      </c>
      <c r="AY203" s="18" t="s">
        <v>151</v>
      </c>
      <c r="BE203" s="199">
        <f t="shared" si="34"/>
        <v>0</v>
      </c>
      <c r="BF203" s="199">
        <f t="shared" si="35"/>
        <v>0</v>
      </c>
      <c r="BG203" s="199">
        <f t="shared" si="36"/>
        <v>0</v>
      </c>
      <c r="BH203" s="199">
        <f t="shared" si="37"/>
        <v>0</v>
      </c>
      <c r="BI203" s="199">
        <f t="shared" si="38"/>
        <v>0</v>
      </c>
      <c r="BJ203" s="18" t="s">
        <v>159</v>
      </c>
      <c r="BK203" s="199">
        <f t="shared" si="39"/>
        <v>0</v>
      </c>
      <c r="BL203" s="18" t="s">
        <v>158</v>
      </c>
      <c r="BM203" s="198" t="s">
        <v>489</v>
      </c>
    </row>
    <row r="204" spans="1:65" s="2" customFormat="1" ht="16.5" customHeight="1">
      <c r="A204" s="35"/>
      <c r="B204" s="36"/>
      <c r="C204" s="187" t="s">
        <v>331</v>
      </c>
      <c r="D204" s="187" t="s">
        <v>153</v>
      </c>
      <c r="E204" s="188" t="s">
        <v>1172</v>
      </c>
      <c r="F204" s="189" t="s">
        <v>1173</v>
      </c>
      <c r="G204" s="190" t="s">
        <v>931</v>
      </c>
      <c r="H204" s="191">
        <v>1</v>
      </c>
      <c r="I204" s="192"/>
      <c r="J204" s="193">
        <f t="shared" si="30"/>
        <v>0</v>
      </c>
      <c r="K204" s="189" t="s">
        <v>1</v>
      </c>
      <c r="L204" s="40"/>
      <c r="M204" s="194" t="s">
        <v>1</v>
      </c>
      <c r="N204" s="195" t="s">
        <v>42</v>
      </c>
      <c r="O204" s="72"/>
      <c r="P204" s="196">
        <f t="shared" si="31"/>
        <v>0</v>
      </c>
      <c r="Q204" s="196">
        <v>0</v>
      </c>
      <c r="R204" s="196">
        <f t="shared" si="32"/>
        <v>0</v>
      </c>
      <c r="S204" s="196">
        <v>0</v>
      </c>
      <c r="T204" s="197">
        <f t="shared" si="3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8" t="s">
        <v>158</v>
      </c>
      <c r="AT204" s="198" t="s">
        <v>153</v>
      </c>
      <c r="AU204" s="198" t="s">
        <v>84</v>
      </c>
      <c r="AY204" s="18" t="s">
        <v>151</v>
      </c>
      <c r="BE204" s="199">
        <f t="shared" si="34"/>
        <v>0</v>
      </c>
      <c r="BF204" s="199">
        <f t="shared" si="35"/>
        <v>0</v>
      </c>
      <c r="BG204" s="199">
        <f t="shared" si="36"/>
        <v>0</v>
      </c>
      <c r="BH204" s="199">
        <f t="shared" si="37"/>
        <v>0</v>
      </c>
      <c r="BI204" s="199">
        <f t="shared" si="38"/>
        <v>0</v>
      </c>
      <c r="BJ204" s="18" t="s">
        <v>159</v>
      </c>
      <c r="BK204" s="199">
        <f t="shared" si="39"/>
        <v>0</v>
      </c>
      <c r="BL204" s="18" t="s">
        <v>158</v>
      </c>
      <c r="BM204" s="198" t="s">
        <v>493</v>
      </c>
    </row>
    <row r="205" spans="1:65" s="2" customFormat="1" ht="16.5" customHeight="1">
      <c r="A205" s="35"/>
      <c r="B205" s="36"/>
      <c r="C205" s="187" t="s">
        <v>496</v>
      </c>
      <c r="D205" s="187" t="s">
        <v>153</v>
      </c>
      <c r="E205" s="188" t="s">
        <v>1174</v>
      </c>
      <c r="F205" s="189" t="s">
        <v>1175</v>
      </c>
      <c r="G205" s="190" t="s">
        <v>931</v>
      </c>
      <c r="H205" s="191">
        <v>35</v>
      </c>
      <c r="I205" s="192"/>
      <c r="J205" s="193">
        <f t="shared" si="30"/>
        <v>0</v>
      </c>
      <c r="K205" s="189" t="s">
        <v>1</v>
      </c>
      <c r="L205" s="40"/>
      <c r="M205" s="194" t="s">
        <v>1</v>
      </c>
      <c r="N205" s="195" t="s">
        <v>42</v>
      </c>
      <c r="O205" s="72"/>
      <c r="P205" s="196">
        <f t="shared" si="31"/>
        <v>0</v>
      </c>
      <c r="Q205" s="196">
        <v>0</v>
      </c>
      <c r="R205" s="196">
        <f t="shared" si="32"/>
        <v>0</v>
      </c>
      <c r="S205" s="196">
        <v>0</v>
      </c>
      <c r="T205" s="197">
        <f t="shared" si="3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8" t="s">
        <v>158</v>
      </c>
      <c r="AT205" s="198" t="s">
        <v>153</v>
      </c>
      <c r="AU205" s="198" t="s">
        <v>84</v>
      </c>
      <c r="AY205" s="18" t="s">
        <v>151</v>
      </c>
      <c r="BE205" s="199">
        <f t="shared" si="34"/>
        <v>0</v>
      </c>
      <c r="BF205" s="199">
        <f t="shared" si="35"/>
        <v>0</v>
      </c>
      <c r="BG205" s="199">
        <f t="shared" si="36"/>
        <v>0</v>
      </c>
      <c r="BH205" s="199">
        <f t="shared" si="37"/>
        <v>0</v>
      </c>
      <c r="BI205" s="199">
        <f t="shared" si="38"/>
        <v>0</v>
      </c>
      <c r="BJ205" s="18" t="s">
        <v>159</v>
      </c>
      <c r="BK205" s="199">
        <f t="shared" si="39"/>
        <v>0</v>
      </c>
      <c r="BL205" s="18" t="s">
        <v>158</v>
      </c>
      <c r="BM205" s="198" t="s">
        <v>499</v>
      </c>
    </row>
    <row r="206" spans="1:65" s="2" customFormat="1" ht="16.5" customHeight="1">
      <c r="A206" s="35"/>
      <c r="B206" s="36"/>
      <c r="C206" s="187" t="s">
        <v>338</v>
      </c>
      <c r="D206" s="187" t="s">
        <v>153</v>
      </c>
      <c r="E206" s="188" t="s">
        <v>1176</v>
      </c>
      <c r="F206" s="189" t="s">
        <v>1177</v>
      </c>
      <c r="G206" s="190" t="s">
        <v>1073</v>
      </c>
      <c r="H206" s="191">
        <v>109</v>
      </c>
      <c r="I206" s="192"/>
      <c r="J206" s="193">
        <f t="shared" si="30"/>
        <v>0</v>
      </c>
      <c r="K206" s="189" t="s">
        <v>1</v>
      </c>
      <c r="L206" s="40"/>
      <c r="M206" s="194" t="s">
        <v>1</v>
      </c>
      <c r="N206" s="195" t="s">
        <v>42</v>
      </c>
      <c r="O206" s="72"/>
      <c r="P206" s="196">
        <f t="shared" si="31"/>
        <v>0</v>
      </c>
      <c r="Q206" s="196">
        <v>0</v>
      </c>
      <c r="R206" s="196">
        <f t="shared" si="32"/>
        <v>0</v>
      </c>
      <c r="S206" s="196">
        <v>0</v>
      </c>
      <c r="T206" s="197">
        <f t="shared" si="3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8" t="s">
        <v>158</v>
      </c>
      <c r="AT206" s="198" t="s">
        <v>153</v>
      </c>
      <c r="AU206" s="198" t="s">
        <v>84</v>
      </c>
      <c r="AY206" s="18" t="s">
        <v>151</v>
      </c>
      <c r="BE206" s="199">
        <f t="shared" si="34"/>
        <v>0</v>
      </c>
      <c r="BF206" s="199">
        <f t="shared" si="35"/>
        <v>0</v>
      </c>
      <c r="BG206" s="199">
        <f t="shared" si="36"/>
        <v>0</v>
      </c>
      <c r="BH206" s="199">
        <f t="shared" si="37"/>
        <v>0</v>
      </c>
      <c r="BI206" s="199">
        <f t="shared" si="38"/>
        <v>0</v>
      </c>
      <c r="BJ206" s="18" t="s">
        <v>159</v>
      </c>
      <c r="BK206" s="199">
        <f t="shared" si="39"/>
        <v>0</v>
      </c>
      <c r="BL206" s="18" t="s">
        <v>158</v>
      </c>
      <c r="BM206" s="198" t="s">
        <v>503</v>
      </c>
    </row>
    <row r="207" spans="1:65" s="2" customFormat="1" ht="16.5" customHeight="1">
      <c r="A207" s="35"/>
      <c r="B207" s="36"/>
      <c r="C207" s="187" t="s">
        <v>507</v>
      </c>
      <c r="D207" s="187" t="s">
        <v>153</v>
      </c>
      <c r="E207" s="188" t="s">
        <v>1178</v>
      </c>
      <c r="F207" s="189" t="s">
        <v>1179</v>
      </c>
      <c r="G207" s="190" t="s">
        <v>1073</v>
      </c>
      <c r="H207" s="191">
        <v>350</v>
      </c>
      <c r="I207" s="192"/>
      <c r="J207" s="193">
        <f t="shared" si="30"/>
        <v>0</v>
      </c>
      <c r="K207" s="189" t="s">
        <v>1</v>
      </c>
      <c r="L207" s="40"/>
      <c r="M207" s="194" t="s">
        <v>1</v>
      </c>
      <c r="N207" s="195" t="s">
        <v>42</v>
      </c>
      <c r="O207" s="72"/>
      <c r="P207" s="196">
        <f t="shared" si="31"/>
        <v>0</v>
      </c>
      <c r="Q207" s="196">
        <v>0</v>
      </c>
      <c r="R207" s="196">
        <f t="shared" si="32"/>
        <v>0</v>
      </c>
      <c r="S207" s="196">
        <v>0</v>
      </c>
      <c r="T207" s="197">
        <f t="shared" si="3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8" t="s">
        <v>158</v>
      </c>
      <c r="AT207" s="198" t="s">
        <v>153</v>
      </c>
      <c r="AU207" s="198" t="s">
        <v>84</v>
      </c>
      <c r="AY207" s="18" t="s">
        <v>151</v>
      </c>
      <c r="BE207" s="199">
        <f t="shared" si="34"/>
        <v>0</v>
      </c>
      <c r="BF207" s="199">
        <f t="shared" si="35"/>
        <v>0</v>
      </c>
      <c r="BG207" s="199">
        <f t="shared" si="36"/>
        <v>0</v>
      </c>
      <c r="BH207" s="199">
        <f t="shared" si="37"/>
        <v>0</v>
      </c>
      <c r="BI207" s="199">
        <f t="shared" si="38"/>
        <v>0</v>
      </c>
      <c r="BJ207" s="18" t="s">
        <v>159</v>
      </c>
      <c r="BK207" s="199">
        <f t="shared" si="39"/>
        <v>0</v>
      </c>
      <c r="BL207" s="18" t="s">
        <v>158</v>
      </c>
      <c r="BM207" s="198" t="s">
        <v>510</v>
      </c>
    </row>
    <row r="208" spans="1:65" s="2" customFormat="1" ht="16.5" customHeight="1">
      <c r="A208" s="35"/>
      <c r="B208" s="36"/>
      <c r="C208" s="187" t="s">
        <v>346</v>
      </c>
      <c r="D208" s="187" t="s">
        <v>153</v>
      </c>
      <c r="E208" s="188" t="s">
        <v>1180</v>
      </c>
      <c r="F208" s="189" t="s">
        <v>1181</v>
      </c>
      <c r="G208" s="190" t="s">
        <v>931</v>
      </c>
      <c r="H208" s="191">
        <v>24</v>
      </c>
      <c r="I208" s="192"/>
      <c r="J208" s="193">
        <f t="shared" si="30"/>
        <v>0</v>
      </c>
      <c r="K208" s="189" t="s">
        <v>1</v>
      </c>
      <c r="L208" s="40"/>
      <c r="M208" s="194" t="s">
        <v>1</v>
      </c>
      <c r="N208" s="195" t="s">
        <v>42</v>
      </c>
      <c r="O208" s="72"/>
      <c r="P208" s="196">
        <f t="shared" si="31"/>
        <v>0</v>
      </c>
      <c r="Q208" s="196">
        <v>0</v>
      </c>
      <c r="R208" s="196">
        <f t="shared" si="32"/>
        <v>0</v>
      </c>
      <c r="S208" s="196">
        <v>0</v>
      </c>
      <c r="T208" s="197">
        <f t="shared" si="3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8" t="s">
        <v>158</v>
      </c>
      <c r="AT208" s="198" t="s">
        <v>153</v>
      </c>
      <c r="AU208" s="198" t="s">
        <v>84</v>
      </c>
      <c r="AY208" s="18" t="s">
        <v>151</v>
      </c>
      <c r="BE208" s="199">
        <f t="shared" si="34"/>
        <v>0</v>
      </c>
      <c r="BF208" s="199">
        <f t="shared" si="35"/>
        <v>0</v>
      </c>
      <c r="BG208" s="199">
        <f t="shared" si="36"/>
        <v>0</v>
      </c>
      <c r="BH208" s="199">
        <f t="shared" si="37"/>
        <v>0</v>
      </c>
      <c r="BI208" s="199">
        <f t="shared" si="38"/>
        <v>0</v>
      </c>
      <c r="BJ208" s="18" t="s">
        <v>159</v>
      </c>
      <c r="BK208" s="199">
        <f t="shared" si="39"/>
        <v>0</v>
      </c>
      <c r="BL208" s="18" t="s">
        <v>158</v>
      </c>
      <c r="BM208" s="198" t="s">
        <v>518</v>
      </c>
    </row>
    <row r="209" spans="1:65" s="2" customFormat="1" ht="16.5" customHeight="1">
      <c r="A209" s="35"/>
      <c r="B209" s="36"/>
      <c r="C209" s="187" t="s">
        <v>521</v>
      </c>
      <c r="D209" s="187" t="s">
        <v>153</v>
      </c>
      <c r="E209" s="188" t="s">
        <v>1182</v>
      </c>
      <c r="F209" s="189" t="s">
        <v>1183</v>
      </c>
      <c r="G209" s="190" t="s">
        <v>931</v>
      </c>
      <c r="H209" s="191">
        <v>11</v>
      </c>
      <c r="I209" s="192"/>
      <c r="J209" s="193">
        <f t="shared" si="30"/>
        <v>0</v>
      </c>
      <c r="K209" s="189" t="s">
        <v>1</v>
      </c>
      <c r="L209" s="40"/>
      <c r="M209" s="194" t="s">
        <v>1</v>
      </c>
      <c r="N209" s="195" t="s">
        <v>42</v>
      </c>
      <c r="O209" s="72"/>
      <c r="P209" s="196">
        <f t="shared" si="31"/>
        <v>0</v>
      </c>
      <c r="Q209" s="196">
        <v>0</v>
      </c>
      <c r="R209" s="196">
        <f t="shared" si="32"/>
        <v>0</v>
      </c>
      <c r="S209" s="196">
        <v>0</v>
      </c>
      <c r="T209" s="197">
        <f t="shared" si="3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8" t="s">
        <v>158</v>
      </c>
      <c r="AT209" s="198" t="s">
        <v>153</v>
      </c>
      <c r="AU209" s="198" t="s">
        <v>84</v>
      </c>
      <c r="AY209" s="18" t="s">
        <v>151</v>
      </c>
      <c r="BE209" s="199">
        <f t="shared" si="34"/>
        <v>0</v>
      </c>
      <c r="BF209" s="199">
        <f t="shared" si="35"/>
        <v>0</v>
      </c>
      <c r="BG209" s="199">
        <f t="shared" si="36"/>
        <v>0</v>
      </c>
      <c r="BH209" s="199">
        <f t="shared" si="37"/>
        <v>0</v>
      </c>
      <c r="BI209" s="199">
        <f t="shared" si="38"/>
        <v>0</v>
      </c>
      <c r="BJ209" s="18" t="s">
        <v>159</v>
      </c>
      <c r="BK209" s="199">
        <f t="shared" si="39"/>
        <v>0</v>
      </c>
      <c r="BL209" s="18" t="s">
        <v>158</v>
      </c>
      <c r="BM209" s="198" t="s">
        <v>524</v>
      </c>
    </row>
    <row r="210" spans="1:65" s="2" customFormat="1" ht="16.5" customHeight="1">
      <c r="A210" s="35"/>
      <c r="B210" s="36"/>
      <c r="C210" s="187" t="s">
        <v>351</v>
      </c>
      <c r="D210" s="187" t="s">
        <v>153</v>
      </c>
      <c r="E210" s="188" t="s">
        <v>1184</v>
      </c>
      <c r="F210" s="189" t="s">
        <v>1185</v>
      </c>
      <c r="G210" s="190" t="s">
        <v>931</v>
      </c>
      <c r="H210" s="191">
        <v>40</v>
      </c>
      <c r="I210" s="192"/>
      <c r="J210" s="193">
        <f t="shared" si="30"/>
        <v>0</v>
      </c>
      <c r="K210" s="189" t="s">
        <v>1</v>
      </c>
      <c r="L210" s="40"/>
      <c r="M210" s="194" t="s">
        <v>1</v>
      </c>
      <c r="N210" s="195" t="s">
        <v>42</v>
      </c>
      <c r="O210" s="72"/>
      <c r="P210" s="196">
        <f t="shared" si="31"/>
        <v>0</v>
      </c>
      <c r="Q210" s="196">
        <v>0</v>
      </c>
      <c r="R210" s="196">
        <f t="shared" si="32"/>
        <v>0</v>
      </c>
      <c r="S210" s="196">
        <v>0</v>
      </c>
      <c r="T210" s="197">
        <f t="shared" si="3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8" t="s">
        <v>158</v>
      </c>
      <c r="AT210" s="198" t="s">
        <v>153</v>
      </c>
      <c r="AU210" s="198" t="s">
        <v>84</v>
      </c>
      <c r="AY210" s="18" t="s">
        <v>151</v>
      </c>
      <c r="BE210" s="199">
        <f t="shared" si="34"/>
        <v>0</v>
      </c>
      <c r="BF210" s="199">
        <f t="shared" si="35"/>
        <v>0</v>
      </c>
      <c r="BG210" s="199">
        <f t="shared" si="36"/>
        <v>0</v>
      </c>
      <c r="BH210" s="199">
        <f t="shared" si="37"/>
        <v>0</v>
      </c>
      <c r="BI210" s="199">
        <f t="shared" si="38"/>
        <v>0</v>
      </c>
      <c r="BJ210" s="18" t="s">
        <v>159</v>
      </c>
      <c r="BK210" s="199">
        <f t="shared" si="39"/>
        <v>0</v>
      </c>
      <c r="BL210" s="18" t="s">
        <v>158</v>
      </c>
      <c r="BM210" s="198" t="s">
        <v>528</v>
      </c>
    </row>
    <row r="211" spans="1:65" s="2" customFormat="1" ht="24.2" customHeight="1">
      <c r="A211" s="35"/>
      <c r="B211" s="36"/>
      <c r="C211" s="187" t="s">
        <v>531</v>
      </c>
      <c r="D211" s="187" t="s">
        <v>153</v>
      </c>
      <c r="E211" s="188" t="s">
        <v>1186</v>
      </c>
      <c r="F211" s="189" t="s">
        <v>1187</v>
      </c>
      <c r="G211" s="190" t="s">
        <v>184</v>
      </c>
      <c r="H211" s="191">
        <v>6.684</v>
      </c>
      <c r="I211" s="192"/>
      <c r="J211" s="193">
        <f t="shared" si="30"/>
        <v>0</v>
      </c>
      <c r="K211" s="189" t="s">
        <v>157</v>
      </c>
      <c r="L211" s="40"/>
      <c r="M211" s="194" t="s">
        <v>1</v>
      </c>
      <c r="N211" s="195" t="s">
        <v>42</v>
      </c>
      <c r="O211" s="72"/>
      <c r="P211" s="196">
        <f t="shared" si="31"/>
        <v>0</v>
      </c>
      <c r="Q211" s="196">
        <v>0</v>
      </c>
      <c r="R211" s="196">
        <f t="shared" si="32"/>
        <v>0</v>
      </c>
      <c r="S211" s="196">
        <v>0</v>
      </c>
      <c r="T211" s="197">
        <f t="shared" si="3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8" t="s">
        <v>158</v>
      </c>
      <c r="AT211" s="198" t="s">
        <v>153</v>
      </c>
      <c r="AU211" s="198" t="s">
        <v>84</v>
      </c>
      <c r="AY211" s="18" t="s">
        <v>151</v>
      </c>
      <c r="BE211" s="199">
        <f t="shared" si="34"/>
        <v>0</v>
      </c>
      <c r="BF211" s="199">
        <f t="shared" si="35"/>
        <v>0</v>
      </c>
      <c r="BG211" s="199">
        <f t="shared" si="36"/>
        <v>0</v>
      </c>
      <c r="BH211" s="199">
        <f t="shared" si="37"/>
        <v>0</v>
      </c>
      <c r="BI211" s="199">
        <f t="shared" si="38"/>
        <v>0</v>
      </c>
      <c r="BJ211" s="18" t="s">
        <v>159</v>
      </c>
      <c r="BK211" s="199">
        <f t="shared" si="39"/>
        <v>0</v>
      </c>
      <c r="BL211" s="18" t="s">
        <v>158</v>
      </c>
      <c r="BM211" s="198" t="s">
        <v>534</v>
      </c>
    </row>
    <row r="212" spans="2:63" s="12" customFormat="1" ht="25.9" customHeight="1">
      <c r="B212" s="171"/>
      <c r="C212" s="172"/>
      <c r="D212" s="173" t="s">
        <v>75</v>
      </c>
      <c r="E212" s="174" t="s">
        <v>149</v>
      </c>
      <c r="F212" s="174" t="s">
        <v>150</v>
      </c>
      <c r="G212" s="172"/>
      <c r="H212" s="172"/>
      <c r="I212" s="175"/>
      <c r="J212" s="176">
        <f>BK212</f>
        <v>0</v>
      </c>
      <c r="K212" s="172"/>
      <c r="L212" s="177"/>
      <c r="M212" s="178"/>
      <c r="N212" s="179"/>
      <c r="O212" s="179"/>
      <c r="P212" s="180">
        <f>P213</f>
        <v>0</v>
      </c>
      <c r="Q212" s="179"/>
      <c r="R212" s="180">
        <f>R213</f>
        <v>0</v>
      </c>
      <c r="S212" s="179"/>
      <c r="T212" s="181">
        <f>T213</f>
        <v>0</v>
      </c>
      <c r="AR212" s="182" t="s">
        <v>84</v>
      </c>
      <c r="AT212" s="183" t="s">
        <v>75</v>
      </c>
      <c r="AU212" s="183" t="s">
        <v>76</v>
      </c>
      <c r="AY212" s="182" t="s">
        <v>151</v>
      </c>
      <c r="BK212" s="184">
        <f>BK213</f>
        <v>0</v>
      </c>
    </row>
    <row r="213" spans="2:63" s="12" customFormat="1" ht="22.9" customHeight="1">
      <c r="B213" s="171"/>
      <c r="C213" s="172"/>
      <c r="D213" s="173" t="s">
        <v>75</v>
      </c>
      <c r="E213" s="185" t="s">
        <v>407</v>
      </c>
      <c r="F213" s="185" t="s">
        <v>408</v>
      </c>
      <c r="G213" s="172"/>
      <c r="H213" s="172"/>
      <c r="I213" s="175"/>
      <c r="J213" s="186">
        <f>BK213</f>
        <v>0</v>
      </c>
      <c r="K213" s="172"/>
      <c r="L213" s="177"/>
      <c r="M213" s="178"/>
      <c r="N213" s="179"/>
      <c r="O213" s="179"/>
      <c r="P213" s="180">
        <f>SUM(P214:P218)</f>
        <v>0</v>
      </c>
      <c r="Q213" s="179"/>
      <c r="R213" s="180">
        <f>SUM(R214:R218)</f>
        <v>0</v>
      </c>
      <c r="S213" s="179"/>
      <c r="T213" s="181">
        <f>SUM(T214:T218)</f>
        <v>0</v>
      </c>
      <c r="AR213" s="182" t="s">
        <v>84</v>
      </c>
      <c r="AT213" s="183" t="s">
        <v>75</v>
      </c>
      <c r="AU213" s="183" t="s">
        <v>84</v>
      </c>
      <c r="AY213" s="182" t="s">
        <v>151</v>
      </c>
      <c r="BK213" s="184">
        <f>SUM(BK214:BK218)</f>
        <v>0</v>
      </c>
    </row>
    <row r="214" spans="1:65" s="2" customFormat="1" ht="21.75" customHeight="1">
      <c r="A214" s="35"/>
      <c r="B214" s="36"/>
      <c r="C214" s="187" t="s">
        <v>354</v>
      </c>
      <c r="D214" s="187" t="s">
        <v>153</v>
      </c>
      <c r="E214" s="188" t="s">
        <v>413</v>
      </c>
      <c r="F214" s="189" t="s">
        <v>414</v>
      </c>
      <c r="G214" s="190" t="s">
        <v>184</v>
      </c>
      <c r="H214" s="191">
        <v>6.684</v>
      </c>
      <c r="I214" s="192"/>
      <c r="J214" s="193">
        <f>ROUND(I214*H214,2)</f>
        <v>0</v>
      </c>
      <c r="K214" s="189" t="s">
        <v>157</v>
      </c>
      <c r="L214" s="40"/>
      <c r="M214" s="194" t="s">
        <v>1</v>
      </c>
      <c r="N214" s="195" t="s">
        <v>42</v>
      </c>
      <c r="O214" s="72"/>
      <c r="P214" s="196">
        <f>O214*H214</f>
        <v>0</v>
      </c>
      <c r="Q214" s="196">
        <v>0</v>
      </c>
      <c r="R214" s="196">
        <f>Q214*H214</f>
        <v>0</v>
      </c>
      <c r="S214" s="196">
        <v>0</v>
      </c>
      <c r="T214" s="19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8" t="s">
        <v>158</v>
      </c>
      <c r="AT214" s="198" t="s">
        <v>153</v>
      </c>
      <c r="AU214" s="198" t="s">
        <v>159</v>
      </c>
      <c r="AY214" s="18" t="s">
        <v>151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18" t="s">
        <v>159</v>
      </c>
      <c r="BK214" s="199">
        <f>ROUND(I214*H214,2)</f>
        <v>0</v>
      </c>
      <c r="BL214" s="18" t="s">
        <v>158</v>
      </c>
      <c r="BM214" s="198" t="s">
        <v>539</v>
      </c>
    </row>
    <row r="215" spans="1:65" s="2" customFormat="1" ht="24.2" customHeight="1">
      <c r="A215" s="35"/>
      <c r="B215" s="36"/>
      <c r="C215" s="187" t="s">
        <v>541</v>
      </c>
      <c r="D215" s="187" t="s">
        <v>153</v>
      </c>
      <c r="E215" s="188" t="s">
        <v>417</v>
      </c>
      <c r="F215" s="189" t="s">
        <v>418</v>
      </c>
      <c r="G215" s="190" t="s">
        <v>184</v>
      </c>
      <c r="H215" s="191">
        <v>126.996</v>
      </c>
      <c r="I215" s="192"/>
      <c r="J215" s="193">
        <f>ROUND(I215*H215,2)</f>
        <v>0</v>
      </c>
      <c r="K215" s="189" t="s">
        <v>157</v>
      </c>
      <c r="L215" s="40"/>
      <c r="M215" s="194" t="s">
        <v>1</v>
      </c>
      <c r="N215" s="195" t="s">
        <v>42</v>
      </c>
      <c r="O215" s="72"/>
      <c r="P215" s="196">
        <f>O215*H215</f>
        <v>0</v>
      </c>
      <c r="Q215" s="196">
        <v>0</v>
      </c>
      <c r="R215" s="196">
        <f>Q215*H215</f>
        <v>0</v>
      </c>
      <c r="S215" s="196">
        <v>0</v>
      </c>
      <c r="T215" s="19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8" t="s">
        <v>158</v>
      </c>
      <c r="AT215" s="198" t="s">
        <v>153</v>
      </c>
      <c r="AU215" s="198" t="s">
        <v>159</v>
      </c>
      <c r="AY215" s="18" t="s">
        <v>151</v>
      </c>
      <c r="BE215" s="199">
        <f>IF(N215="základní",J215,0)</f>
        <v>0</v>
      </c>
      <c r="BF215" s="199">
        <f>IF(N215="snížená",J215,0)</f>
        <v>0</v>
      </c>
      <c r="BG215" s="199">
        <f>IF(N215="zákl. přenesená",J215,0)</f>
        <v>0</v>
      </c>
      <c r="BH215" s="199">
        <f>IF(N215="sníž. přenesená",J215,0)</f>
        <v>0</v>
      </c>
      <c r="BI215" s="199">
        <f>IF(N215="nulová",J215,0)</f>
        <v>0</v>
      </c>
      <c r="BJ215" s="18" t="s">
        <v>159</v>
      </c>
      <c r="BK215" s="199">
        <f>ROUND(I215*H215,2)</f>
        <v>0</v>
      </c>
      <c r="BL215" s="18" t="s">
        <v>158</v>
      </c>
      <c r="BM215" s="198" t="s">
        <v>544</v>
      </c>
    </row>
    <row r="216" spans="2:51" s="13" customFormat="1" ht="11.25">
      <c r="B216" s="200"/>
      <c r="C216" s="201"/>
      <c r="D216" s="202" t="s">
        <v>160</v>
      </c>
      <c r="E216" s="203" t="s">
        <v>1</v>
      </c>
      <c r="F216" s="204" t="s">
        <v>1188</v>
      </c>
      <c r="G216" s="201"/>
      <c r="H216" s="205">
        <v>126.99600000000001</v>
      </c>
      <c r="I216" s="206"/>
      <c r="J216" s="201"/>
      <c r="K216" s="201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160</v>
      </c>
      <c r="AU216" s="211" t="s">
        <v>159</v>
      </c>
      <c r="AV216" s="13" t="s">
        <v>159</v>
      </c>
      <c r="AW216" s="13" t="s">
        <v>34</v>
      </c>
      <c r="AX216" s="13" t="s">
        <v>76</v>
      </c>
      <c r="AY216" s="211" t="s">
        <v>151</v>
      </c>
    </row>
    <row r="217" spans="2:51" s="14" customFormat="1" ht="11.25">
      <c r="B217" s="212"/>
      <c r="C217" s="213"/>
      <c r="D217" s="202" t="s">
        <v>160</v>
      </c>
      <c r="E217" s="214" t="s">
        <v>1</v>
      </c>
      <c r="F217" s="215" t="s">
        <v>162</v>
      </c>
      <c r="G217" s="213"/>
      <c r="H217" s="216">
        <v>126.99600000000001</v>
      </c>
      <c r="I217" s="217"/>
      <c r="J217" s="213"/>
      <c r="K217" s="213"/>
      <c r="L217" s="218"/>
      <c r="M217" s="219"/>
      <c r="N217" s="220"/>
      <c r="O217" s="220"/>
      <c r="P217" s="220"/>
      <c r="Q217" s="220"/>
      <c r="R217" s="220"/>
      <c r="S217" s="220"/>
      <c r="T217" s="221"/>
      <c r="AT217" s="222" t="s">
        <v>160</v>
      </c>
      <c r="AU217" s="222" t="s">
        <v>159</v>
      </c>
      <c r="AV217" s="14" t="s">
        <v>158</v>
      </c>
      <c r="AW217" s="14" t="s">
        <v>34</v>
      </c>
      <c r="AX217" s="14" t="s">
        <v>84</v>
      </c>
      <c r="AY217" s="222" t="s">
        <v>151</v>
      </c>
    </row>
    <row r="218" spans="1:65" s="2" customFormat="1" ht="24.2" customHeight="1">
      <c r="A218" s="35"/>
      <c r="B218" s="36"/>
      <c r="C218" s="187" t="s">
        <v>358</v>
      </c>
      <c r="D218" s="187" t="s">
        <v>153</v>
      </c>
      <c r="E218" s="188" t="s">
        <v>432</v>
      </c>
      <c r="F218" s="189" t="s">
        <v>433</v>
      </c>
      <c r="G218" s="190" t="s">
        <v>184</v>
      </c>
      <c r="H218" s="191">
        <v>6.684</v>
      </c>
      <c r="I218" s="192"/>
      <c r="J218" s="193">
        <f>ROUND(I218*H218,2)</f>
        <v>0</v>
      </c>
      <c r="K218" s="189" t="s">
        <v>157</v>
      </c>
      <c r="L218" s="40"/>
      <c r="M218" s="259" t="s">
        <v>1</v>
      </c>
      <c r="N218" s="260" t="s">
        <v>42</v>
      </c>
      <c r="O218" s="261"/>
      <c r="P218" s="262">
        <f>O218*H218</f>
        <v>0</v>
      </c>
      <c r="Q218" s="262">
        <v>0</v>
      </c>
      <c r="R218" s="262">
        <f>Q218*H218</f>
        <v>0</v>
      </c>
      <c r="S218" s="262">
        <v>0</v>
      </c>
      <c r="T218" s="263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8" t="s">
        <v>158</v>
      </c>
      <c r="AT218" s="198" t="s">
        <v>153</v>
      </c>
      <c r="AU218" s="198" t="s">
        <v>159</v>
      </c>
      <c r="AY218" s="18" t="s">
        <v>151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8" t="s">
        <v>159</v>
      </c>
      <c r="BK218" s="199">
        <f>ROUND(I218*H218,2)</f>
        <v>0</v>
      </c>
      <c r="BL218" s="18" t="s">
        <v>158</v>
      </c>
      <c r="BM218" s="198" t="s">
        <v>549</v>
      </c>
    </row>
    <row r="219" spans="1:31" s="2" customFormat="1" ht="6.95" customHeight="1">
      <c r="A219" s="35"/>
      <c r="B219" s="55"/>
      <c r="C219" s="56"/>
      <c r="D219" s="56"/>
      <c r="E219" s="56"/>
      <c r="F219" s="56"/>
      <c r="G219" s="56"/>
      <c r="H219" s="56"/>
      <c r="I219" s="56"/>
      <c r="J219" s="56"/>
      <c r="K219" s="56"/>
      <c r="L219" s="40"/>
      <c r="M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</row>
  </sheetData>
  <sheetProtection algorithmName="SHA-512" hashValue="hI6zs1mm3kL1/Cp8ZES6ZGgHIKCIQ6+MDHZsYOzog+CLb3fG84Zlwqh7SH9RakLJVFydsx8iQgkr7oTfMpXt2A==" saltValue="hmQJj/5jjdkLHfUgeZ9pacMjFTFsKCNl+82cY6P+hHlZU8XCsDFCN4Yo0QZvHrOPQ8vfMzt3YA5UqVB/qa41eQ==" spinCount="100000" sheet="1" objects="1" scenarios="1" formatColumns="0" formatRows="0" autoFilter="0"/>
  <autoFilter ref="C126:K218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3"/>
  <sheetViews>
    <sheetView showGridLines="0" workbookViewId="0" topLeftCell="A140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94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84</v>
      </c>
    </row>
    <row r="4" spans="2:46" s="1" customFormat="1" ht="24.95" customHeight="1">
      <c r="B4" s="21"/>
      <c r="D4" s="111" t="s">
        <v>104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1" t="str">
        <f>'Rekapitulace stavby'!K6</f>
        <v>Výměna oken a rekonstrukce zdravotně-technických instalací v domě Dejvická 397/34</v>
      </c>
      <c r="F7" s="312"/>
      <c r="G7" s="312"/>
      <c r="H7" s="312"/>
      <c r="L7" s="21"/>
    </row>
    <row r="8" spans="1:31" s="2" customFormat="1" ht="12" customHeight="1">
      <c r="A8" s="35"/>
      <c r="B8" s="40"/>
      <c r="C8" s="35"/>
      <c r="D8" s="113" t="s">
        <v>105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3" t="s">
        <v>1189</v>
      </c>
      <c r="F9" s="314"/>
      <c r="G9" s="314"/>
      <c r="H9" s="314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17</v>
      </c>
      <c r="E11" s="35"/>
      <c r="F11" s="114" t="s">
        <v>1</v>
      </c>
      <c r="G11" s="35"/>
      <c r="H11" s="35"/>
      <c r="I11" s="113" t="s">
        <v>18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19</v>
      </c>
      <c r="E12" s="35"/>
      <c r="F12" s="114" t="s">
        <v>20</v>
      </c>
      <c r="G12" s="35"/>
      <c r="H12" s="35"/>
      <c r="I12" s="113" t="s">
        <v>21</v>
      </c>
      <c r="J12" s="115">
        <f>'Rekapitulace stavby'!AN8</f>
        <v>44701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22</v>
      </c>
      <c r="E14" s="35"/>
      <c r="F14" s="35"/>
      <c r="G14" s="35"/>
      <c r="H14" s="35"/>
      <c r="I14" s="113" t="s">
        <v>23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>Městská část Praha 6, v zast. SNEO a.s.</v>
      </c>
      <c r="F15" s="35"/>
      <c r="G15" s="35"/>
      <c r="H15" s="35"/>
      <c r="I15" s="113" t="s">
        <v>25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26</v>
      </c>
      <c r="E17" s="35"/>
      <c r="F17" s="35"/>
      <c r="G17" s="35"/>
      <c r="H17" s="35"/>
      <c r="I17" s="113" t="s">
        <v>23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3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28</v>
      </c>
      <c r="E20" s="35"/>
      <c r="F20" s="35"/>
      <c r="G20" s="35"/>
      <c r="H20" s="35"/>
      <c r="I20" s="113" t="s">
        <v>23</v>
      </c>
      <c r="J20" s="114" t="str">
        <f>IF('Rekapitulace stavby'!AN16="","",'Rekapitulace stavby'!AN16)</f>
        <v>05791103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>Sibre s.r.o.</v>
      </c>
      <c r="F21" s="35"/>
      <c r="G21" s="35"/>
      <c r="H21" s="35"/>
      <c r="I21" s="113" t="s">
        <v>25</v>
      </c>
      <c r="J21" s="114" t="str">
        <f>IF('Rekapitulace stavby'!AN17="","",'Rekapitulace stavby'!AN17)</f>
        <v>CZ05791103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32</v>
      </c>
      <c r="E23" s="35"/>
      <c r="F23" s="35"/>
      <c r="G23" s="35"/>
      <c r="H23" s="35"/>
      <c r="I23" s="113" t="s">
        <v>23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>Simona Králová</v>
      </c>
      <c r="F24" s="35"/>
      <c r="G24" s="35"/>
      <c r="H24" s="35"/>
      <c r="I24" s="113" t="s">
        <v>25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7" t="s">
        <v>1</v>
      </c>
      <c r="F27" s="317"/>
      <c r="G27" s="317"/>
      <c r="H27" s="317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ROUND(J122,2)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40</v>
      </c>
      <c r="E33" s="113" t="s">
        <v>41</v>
      </c>
      <c r="F33" s="124">
        <f>ROUND((SUM(BE122:BE152)),2)</f>
        <v>0</v>
      </c>
      <c r="G33" s="35"/>
      <c r="H33" s="35"/>
      <c r="I33" s="125">
        <v>0.21</v>
      </c>
      <c r="J33" s="124">
        <f>ROUND(((SUM(BE122:BE152))*I33),2)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42</v>
      </c>
      <c r="F34" s="124">
        <f>ROUND((SUM(BF122:BF152)),2)</f>
        <v>0</v>
      </c>
      <c r="G34" s="35"/>
      <c r="H34" s="35"/>
      <c r="I34" s="125">
        <v>0.15</v>
      </c>
      <c r="J34" s="124">
        <f>ROUND(((SUM(BF122:BF152))*I34),2)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43</v>
      </c>
      <c r="F35" s="124">
        <f>ROUND((SUM(BG122:BG152)),2)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44</v>
      </c>
      <c r="F36" s="124">
        <f>ROUND((SUM(BH122:BH152)),2)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ROUND((SUM(BI122:BI152)),2)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8" t="str">
        <f>E7</f>
        <v>Výměna oken a rekonstrukce zdravotně-technických instalací v domě Dejvická 397/34</v>
      </c>
      <c r="F85" s="319"/>
      <c r="G85" s="319"/>
      <c r="H85" s="31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105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0" t="str">
        <f>E9</f>
        <v>04 - D1_4_1b - ZTI - napojení</v>
      </c>
      <c r="F87" s="320"/>
      <c r="G87" s="320"/>
      <c r="H87" s="320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19</v>
      </c>
      <c r="D89" s="37"/>
      <c r="E89" s="37"/>
      <c r="F89" s="28" t="str">
        <f>F12</f>
        <v xml:space="preserve"> </v>
      </c>
      <c r="G89" s="37"/>
      <c r="H89" s="37"/>
      <c r="I89" s="30" t="s">
        <v>21</v>
      </c>
      <c r="J89" s="67">
        <f>IF(J12="","",J12)</f>
        <v>44701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22</v>
      </c>
      <c r="D91" s="37"/>
      <c r="E91" s="37"/>
      <c r="F91" s="28" t="str">
        <f>E15</f>
        <v>Městská část Praha 6, v zast. SNEO a.s.</v>
      </c>
      <c r="G91" s="37"/>
      <c r="H91" s="37"/>
      <c r="I91" s="30" t="s">
        <v>28</v>
      </c>
      <c r="J91" s="33" t="str">
        <f>E21</f>
        <v>Sibre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Simona Králová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108</v>
      </c>
      <c r="D94" s="145"/>
      <c r="E94" s="145"/>
      <c r="F94" s="145"/>
      <c r="G94" s="145"/>
      <c r="H94" s="145"/>
      <c r="I94" s="145"/>
      <c r="J94" s="146" t="s">
        <v>109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110</v>
      </c>
      <c r="D96" s="37"/>
      <c r="E96" s="37"/>
      <c r="F96" s="37"/>
      <c r="G96" s="37"/>
      <c r="H96" s="37"/>
      <c r="I96" s="37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111</v>
      </c>
    </row>
    <row r="97" spans="2:12" s="9" customFormat="1" ht="24.95" customHeight="1">
      <c r="B97" s="148"/>
      <c r="C97" s="149"/>
      <c r="D97" s="150" t="s">
        <v>120</v>
      </c>
      <c r="E97" s="151"/>
      <c r="F97" s="151"/>
      <c r="G97" s="151"/>
      <c r="H97" s="151"/>
      <c r="I97" s="151"/>
      <c r="J97" s="152">
        <f>J123</f>
        <v>0</v>
      </c>
      <c r="K97" s="149"/>
      <c r="L97" s="153"/>
    </row>
    <row r="98" spans="2:12" s="10" customFormat="1" ht="19.9" customHeight="1">
      <c r="B98" s="154"/>
      <c r="C98" s="155"/>
      <c r="D98" s="156" t="s">
        <v>122</v>
      </c>
      <c r="E98" s="157"/>
      <c r="F98" s="157"/>
      <c r="G98" s="157"/>
      <c r="H98" s="157"/>
      <c r="I98" s="157"/>
      <c r="J98" s="158">
        <f>J124</f>
        <v>0</v>
      </c>
      <c r="K98" s="155"/>
      <c r="L98" s="159"/>
    </row>
    <row r="99" spans="2:12" s="10" customFormat="1" ht="19.9" customHeight="1">
      <c r="B99" s="154"/>
      <c r="C99" s="155"/>
      <c r="D99" s="156" t="s">
        <v>123</v>
      </c>
      <c r="E99" s="157"/>
      <c r="F99" s="157"/>
      <c r="G99" s="157"/>
      <c r="H99" s="157"/>
      <c r="I99" s="157"/>
      <c r="J99" s="158">
        <f>J128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1190</v>
      </c>
      <c r="E100" s="157"/>
      <c r="F100" s="157"/>
      <c r="G100" s="157"/>
      <c r="H100" s="157"/>
      <c r="I100" s="157"/>
      <c r="J100" s="158">
        <f>J133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1191</v>
      </c>
      <c r="E101" s="157"/>
      <c r="F101" s="157"/>
      <c r="G101" s="157"/>
      <c r="H101" s="157"/>
      <c r="I101" s="157"/>
      <c r="J101" s="158">
        <f>J143</f>
        <v>0</v>
      </c>
      <c r="K101" s="155"/>
      <c r="L101" s="159"/>
    </row>
    <row r="102" spans="2:12" s="9" customFormat="1" ht="24.95" customHeight="1">
      <c r="B102" s="148"/>
      <c r="C102" s="149"/>
      <c r="D102" s="150" t="s">
        <v>1192</v>
      </c>
      <c r="E102" s="151"/>
      <c r="F102" s="151"/>
      <c r="G102" s="151"/>
      <c r="H102" s="151"/>
      <c r="I102" s="151"/>
      <c r="J102" s="152">
        <f>J150</f>
        <v>0</v>
      </c>
      <c r="K102" s="149"/>
      <c r="L102" s="153"/>
    </row>
    <row r="103" spans="1:31" s="2" customFormat="1" ht="21.75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136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18" t="str">
        <f>E7</f>
        <v>Výměna oken a rekonstrukce zdravotně-technických instalací v domě Dejvická 397/34</v>
      </c>
      <c r="F112" s="319"/>
      <c r="G112" s="319"/>
      <c r="H112" s="319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105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270" t="str">
        <f>E9</f>
        <v>04 - D1_4_1b - ZTI - napojení</v>
      </c>
      <c r="F114" s="320"/>
      <c r="G114" s="320"/>
      <c r="H114" s="320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19</v>
      </c>
      <c r="D116" s="37"/>
      <c r="E116" s="37"/>
      <c r="F116" s="28" t="str">
        <f>F12</f>
        <v xml:space="preserve"> </v>
      </c>
      <c r="G116" s="37"/>
      <c r="H116" s="37"/>
      <c r="I116" s="30" t="s">
        <v>21</v>
      </c>
      <c r="J116" s="67">
        <f>IF(J12="","",J12)</f>
        <v>44701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2" customHeight="1">
      <c r="A118" s="35"/>
      <c r="B118" s="36"/>
      <c r="C118" s="30" t="s">
        <v>22</v>
      </c>
      <c r="D118" s="37"/>
      <c r="E118" s="37"/>
      <c r="F118" s="28" t="str">
        <f>E15</f>
        <v>Městská část Praha 6, v zast. SNEO a.s.</v>
      </c>
      <c r="G118" s="37"/>
      <c r="H118" s="37"/>
      <c r="I118" s="30" t="s">
        <v>28</v>
      </c>
      <c r="J118" s="33" t="str">
        <f>E21</f>
        <v>Sibre s.r.o.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26</v>
      </c>
      <c r="D119" s="37"/>
      <c r="E119" s="37"/>
      <c r="F119" s="28" t="str">
        <f>IF(E18="","",E18)</f>
        <v>Vyplň údaj</v>
      </c>
      <c r="G119" s="37"/>
      <c r="H119" s="37"/>
      <c r="I119" s="30" t="s">
        <v>32</v>
      </c>
      <c r="J119" s="33" t="str">
        <f>E24</f>
        <v>Simona Králová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1" customFormat="1" ht="29.25" customHeight="1">
      <c r="A121" s="160"/>
      <c r="B121" s="161"/>
      <c r="C121" s="162" t="s">
        <v>137</v>
      </c>
      <c r="D121" s="163" t="s">
        <v>61</v>
      </c>
      <c r="E121" s="163" t="s">
        <v>57</v>
      </c>
      <c r="F121" s="163" t="s">
        <v>58</v>
      </c>
      <c r="G121" s="163" t="s">
        <v>138</v>
      </c>
      <c r="H121" s="163" t="s">
        <v>139</v>
      </c>
      <c r="I121" s="163" t="s">
        <v>140</v>
      </c>
      <c r="J121" s="163" t="s">
        <v>109</v>
      </c>
      <c r="K121" s="164" t="s">
        <v>141</v>
      </c>
      <c r="L121" s="165"/>
      <c r="M121" s="76" t="s">
        <v>1</v>
      </c>
      <c r="N121" s="77" t="s">
        <v>40</v>
      </c>
      <c r="O121" s="77" t="s">
        <v>142</v>
      </c>
      <c r="P121" s="77" t="s">
        <v>143</v>
      </c>
      <c r="Q121" s="77" t="s">
        <v>144</v>
      </c>
      <c r="R121" s="77" t="s">
        <v>145</v>
      </c>
      <c r="S121" s="77" t="s">
        <v>146</v>
      </c>
      <c r="T121" s="78" t="s">
        <v>147</v>
      </c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</row>
    <row r="122" spans="1:63" s="2" customFormat="1" ht="22.9" customHeight="1">
      <c r="A122" s="35"/>
      <c r="B122" s="36"/>
      <c r="C122" s="83" t="s">
        <v>148</v>
      </c>
      <c r="D122" s="37"/>
      <c r="E122" s="37"/>
      <c r="F122" s="37"/>
      <c r="G122" s="37"/>
      <c r="H122" s="37"/>
      <c r="I122" s="37"/>
      <c r="J122" s="166">
        <f>BK122</f>
        <v>0</v>
      </c>
      <c r="K122" s="37"/>
      <c r="L122" s="40"/>
      <c r="M122" s="79"/>
      <c r="N122" s="167"/>
      <c r="O122" s="80"/>
      <c r="P122" s="168">
        <f>P123+P150</f>
        <v>0</v>
      </c>
      <c r="Q122" s="80"/>
      <c r="R122" s="168">
        <f>R123+R150</f>
        <v>0</v>
      </c>
      <c r="S122" s="80"/>
      <c r="T122" s="169">
        <f>T123+T150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75</v>
      </c>
      <c r="AU122" s="18" t="s">
        <v>111</v>
      </c>
      <c r="BK122" s="170">
        <f>BK123+BK150</f>
        <v>0</v>
      </c>
    </row>
    <row r="123" spans="2:63" s="12" customFormat="1" ht="25.9" customHeight="1">
      <c r="B123" s="171"/>
      <c r="C123" s="172"/>
      <c r="D123" s="173" t="s">
        <v>75</v>
      </c>
      <c r="E123" s="174" t="s">
        <v>442</v>
      </c>
      <c r="F123" s="174" t="s">
        <v>443</v>
      </c>
      <c r="G123" s="172"/>
      <c r="H123" s="172"/>
      <c r="I123" s="175"/>
      <c r="J123" s="176">
        <f>BK123</f>
        <v>0</v>
      </c>
      <c r="K123" s="172"/>
      <c r="L123" s="177"/>
      <c r="M123" s="178"/>
      <c r="N123" s="179"/>
      <c r="O123" s="179"/>
      <c r="P123" s="180">
        <f>P124+P128+P133+P143</f>
        <v>0</v>
      </c>
      <c r="Q123" s="179"/>
      <c r="R123" s="180">
        <f>R124+R128+R133+R143</f>
        <v>0</v>
      </c>
      <c r="S123" s="179"/>
      <c r="T123" s="181">
        <f>T124+T128+T133+T143</f>
        <v>0</v>
      </c>
      <c r="AR123" s="182" t="s">
        <v>159</v>
      </c>
      <c r="AT123" s="183" t="s">
        <v>75</v>
      </c>
      <c r="AU123" s="183" t="s">
        <v>76</v>
      </c>
      <c r="AY123" s="182" t="s">
        <v>151</v>
      </c>
      <c r="BK123" s="184">
        <f>BK124+BK128+BK133+BK143</f>
        <v>0</v>
      </c>
    </row>
    <row r="124" spans="2:63" s="12" customFormat="1" ht="22.9" customHeight="1">
      <c r="B124" s="171"/>
      <c r="C124" s="172"/>
      <c r="D124" s="173" t="s">
        <v>75</v>
      </c>
      <c r="E124" s="185" t="s">
        <v>481</v>
      </c>
      <c r="F124" s="185" t="s">
        <v>482</v>
      </c>
      <c r="G124" s="172"/>
      <c r="H124" s="172"/>
      <c r="I124" s="175"/>
      <c r="J124" s="186">
        <f>BK124</f>
        <v>0</v>
      </c>
      <c r="K124" s="172"/>
      <c r="L124" s="177"/>
      <c r="M124" s="178"/>
      <c r="N124" s="179"/>
      <c r="O124" s="179"/>
      <c r="P124" s="180">
        <f>SUM(P125:P127)</f>
        <v>0</v>
      </c>
      <c r="Q124" s="179"/>
      <c r="R124" s="180">
        <f>SUM(R125:R127)</f>
        <v>0</v>
      </c>
      <c r="S124" s="179"/>
      <c r="T124" s="181">
        <f>SUM(T125:T127)</f>
        <v>0</v>
      </c>
      <c r="AR124" s="182" t="s">
        <v>159</v>
      </c>
      <c r="AT124" s="183" t="s">
        <v>75</v>
      </c>
      <c r="AU124" s="183" t="s">
        <v>84</v>
      </c>
      <c r="AY124" s="182" t="s">
        <v>151</v>
      </c>
      <c r="BK124" s="184">
        <f>SUM(BK125:BK127)</f>
        <v>0</v>
      </c>
    </row>
    <row r="125" spans="1:65" s="2" customFormat="1" ht="37.9" customHeight="1">
      <c r="A125" s="35"/>
      <c r="B125" s="36"/>
      <c r="C125" s="187" t="s">
        <v>84</v>
      </c>
      <c r="D125" s="187" t="s">
        <v>153</v>
      </c>
      <c r="E125" s="188" t="s">
        <v>1193</v>
      </c>
      <c r="F125" s="189" t="s">
        <v>1194</v>
      </c>
      <c r="G125" s="190" t="s">
        <v>274</v>
      </c>
      <c r="H125" s="191">
        <v>6</v>
      </c>
      <c r="I125" s="192"/>
      <c r="J125" s="193">
        <f>ROUND(I125*H125,2)</f>
        <v>0</v>
      </c>
      <c r="K125" s="189" t="s">
        <v>157</v>
      </c>
      <c r="L125" s="40"/>
      <c r="M125" s="194" t="s">
        <v>1</v>
      </c>
      <c r="N125" s="195" t="s">
        <v>42</v>
      </c>
      <c r="O125" s="72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8" t="s">
        <v>194</v>
      </c>
      <c r="AT125" s="198" t="s">
        <v>153</v>
      </c>
      <c r="AU125" s="198" t="s">
        <v>159</v>
      </c>
      <c r="AY125" s="18" t="s">
        <v>151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159</v>
      </c>
      <c r="BK125" s="199">
        <f>ROUND(I125*H125,2)</f>
        <v>0</v>
      </c>
      <c r="BL125" s="18" t="s">
        <v>194</v>
      </c>
      <c r="BM125" s="198" t="s">
        <v>159</v>
      </c>
    </row>
    <row r="126" spans="1:65" s="2" customFormat="1" ht="16.5" customHeight="1">
      <c r="A126" s="35"/>
      <c r="B126" s="36"/>
      <c r="C126" s="248" t="s">
        <v>159</v>
      </c>
      <c r="D126" s="248" t="s">
        <v>450</v>
      </c>
      <c r="E126" s="249" t="s">
        <v>1195</v>
      </c>
      <c r="F126" s="250" t="s">
        <v>1196</v>
      </c>
      <c r="G126" s="251" t="s">
        <v>274</v>
      </c>
      <c r="H126" s="252">
        <v>6</v>
      </c>
      <c r="I126" s="253"/>
      <c r="J126" s="254">
        <f>ROUND(I126*H126,2)</f>
        <v>0</v>
      </c>
      <c r="K126" s="250" t="s">
        <v>157</v>
      </c>
      <c r="L126" s="255"/>
      <c r="M126" s="256" t="s">
        <v>1</v>
      </c>
      <c r="N126" s="257" t="s">
        <v>42</v>
      </c>
      <c r="O126" s="72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8" t="s">
        <v>235</v>
      </c>
      <c r="AT126" s="198" t="s">
        <v>450</v>
      </c>
      <c r="AU126" s="198" t="s">
        <v>159</v>
      </c>
      <c r="AY126" s="18" t="s">
        <v>151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159</v>
      </c>
      <c r="BK126" s="199">
        <f>ROUND(I126*H126,2)</f>
        <v>0</v>
      </c>
      <c r="BL126" s="18" t="s">
        <v>194</v>
      </c>
      <c r="BM126" s="198" t="s">
        <v>158</v>
      </c>
    </row>
    <row r="127" spans="1:65" s="2" customFormat="1" ht="24.2" customHeight="1">
      <c r="A127" s="35"/>
      <c r="B127" s="36"/>
      <c r="C127" s="187" t="s">
        <v>167</v>
      </c>
      <c r="D127" s="187" t="s">
        <v>153</v>
      </c>
      <c r="E127" s="188" t="s">
        <v>1197</v>
      </c>
      <c r="F127" s="189" t="s">
        <v>1198</v>
      </c>
      <c r="G127" s="190" t="s">
        <v>479</v>
      </c>
      <c r="H127" s="258"/>
      <c r="I127" s="192"/>
      <c r="J127" s="193">
        <f>ROUND(I127*H127,2)</f>
        <v>0</v>
      </c>
      <c r="K127" s="189" t="s">
        <v>157</v>
      </c>
      <c r="L127" s="40"/>
      <c r="M127" s="194" t="s">
        <v>1</v>
      </c>
      <c r="N127" s="195" t="s">
        <v>42</v>
      </c>
      <c r="O127" s="72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8" t="s">
        <v>194</v>
      </c>
      <c r="AT127" s="198" t="s">
        <v>153</v>
      </c>
      <c r="AU127" s="198" t="s">
        <v>159</v>
      </c>
      <c r="AY127" s="18" t="s">
        <v>151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159</v>
      </c>
      <c r="BK127" s="199">
        <f>ROUND(I127*H127,2)</f>
        <v>0</v>
      </c>
      <c r="BL127" s="18" t="s">
        <v>194</v>
      </c>
      <c r="BM127" s="198" t="s">
        <v>170</v>
      </c>
    </row>
    <row r="128" spans="2:63" s="12" customFormat="1" ht="22.9" customHeight="1">
      <c r="B128" s="171"/>
      <c r="C128" s="172"/>
      <c r="D128" s="173" t="s">
        <v>75</v>
      </c>
      <c r="E128" s="185" t="s">
        <v>494</v>
      </c>
      <c r="F128" s="185" t="s">
        <v>495</v>
      </c>
      <c r="G128" s="172"/>
      <c r="H128" s="172"/>
      <c r="I128" s="175"/>
      <c r="J128" s="186">
        <f>BK128</f>
        <v>0</v>
      </c>
      <c r="K128" s="172"/>
      <c r="L128" s="177"/>
      <c r="M128" s="178"/>
      <c r="N128" s="179"/>
      <c r="O128" s="179"/>
      <c r="P128" s="180">
        <f>SUM(P129:P132)</f>
        <v>0</v>
      </c>
      <c r="Q128" s="179"/>
      <c r="R128" s="180">
        <f>SUM(R129:R132)</f>
        <v>0</v>
      </c>
      <c r="S128" s="179"/>
      <c r="T128" s="181">
        <f>SUM(T129:T132)</f>
        <v>0</v>
      </c>
      <c r="AR128" s="182" t="s">
        <v>159</v>
      </c>
      <c r="AT128" s="183" t="s">
        <v>75</v>
      </c>
      <c r="AU128" s="183" t="s">
        <v>84</v>
      </c>
      <c r="AY128" s="182" t="s">
        <v>151</v>
      </c>
      <c r="BK128" s="184">
        <f>SUM(BK129:BK132)</f>
        <v>0</v>
      </c>
    </row>
    <row r="129" spans="1:65" s="2" customFormat="1" ht="16.5" customHeight="1">
      <c r="A129" s="35"/>
      <c r="B129" s="36"/>
      <c r="C129" s="187" t="s">
        <v>158</v>
      </c>
      <c r="D129" s="187" t="s">
        <v>153</v>
      </c>
      <c r="E129" s="188" t="s">
        <v>1199</v>
      </c>
      <c r="F129" s="189" t="s">
        <v>1200</v>
      </c>
      <c r="G129" s="190" t="s">
        <v>274</v>
      </c>
      <c r="H129" s="191">
        <v>6</v>
      </c>
      <c r="I129" s="192"/>
      <c r="J129" s="193">
        <f>ROUND(I129*H129,2)</f>
        <v>0</v>
      </c>
      <c r="K129" s="189" t="s">
        <v>157</v>
      </c>
      <c r="L129" s="40"/>
      <c r="M129" s="194" t="s">
        <v>1</v>
      </c>
      <c r="N129" s="195" t="s">
        <v>42</v>
      </c>
      <c r="O129" s="72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8" t="s">
        <v>194</v>
      </c>
      <c r="AT129" s="198" t="s">
        <v>153</v>
      </c>
      <c r="AU129" s="198" t="s">
        <v>159</v>
      </c>
      <c r="AY129" s="18" t="s">
        <v>151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159</v>
      </c>
      <c r="BK129" s="199">
        <f>ROUND(I129*H129,2)</f>
        <v>0</v>
      </c>
      <c r="BL129" s="18" t="s">
        <v>194</v>
      </c>
      <c r="BM129" s="198" t="s">
        <v>175</v>
      </c>
    </row>
    <row r="130" spans="1:65" s="2" customFormat="1" ht="16.5" customHeight="1">
      <c r="A130" s="35"/>
      <c r="B130" s="36"/>
      <c r="C130" s="187" t="s">
        <v>177</v>
      </c>
      <c r="D130" s="187" t="s">
        <v>153</v>
      </c>
      <c r="E130" s="188" t="s">
        <v>1201</v>
      </c>
      <c r="F130" s="189" t="s">
        <v>1202</v>
      </c>
      <c r="G130" s="190" t="s">
        <v>174</v>
      </c>
      <c r="H130" s="191">
        <v>4</v>
      </c>
      <c r="I130" s="192"/>
      <c r="J130" s="193">
        <f>ROUND(I130*H130,2)</f>
        <v>0</v>
      </c>
      <c r="K130" s="189" t="s">
        <v>1</v>
      </c>
      <c r="L130" s="40"/>
      <c r="M130" s="194" t="s">
        <v>1</v>
      </c>
      <c r="N130" s="195" t="s">
        <v>42</v>
      </c>
      <c r="O130" s="72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8" t="s">
        <v>194</v>
      </c>
      <c r="AT130" s="198" t="s">
        <v>153</v>
      </c>
      <c r="AU130" s="198" t="s">
        <v>159</v>
      </c>
      <c r="AY130" s="18" t="s">
        <v>151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8" t="s">
        <v>159</v>
      </c>
      <c r="BK130" s="199">
        <f>ROUND(I130*H130,2)</f>
        <v>0</v>
      </c>
      <c r="BL130" s="18" t="s">
        <v>194</v>
      </c>
      <c r="BM130" s="198" t="s">
        <v>180</v>
      </c>
    </row>
    <row r="131" spans="1:65" s="2" customFormat="1" ht="16.5" customHeight="1">
      <c r="A131" s="35"/>
      <c r="B131" s="36"/>
      <c r="C131" s="187" t="s">
        <v>170</v>
      </c>
      <c r="D131" s="187" t="s">
        <v>153</v>
      </c>
      <c r="E131" s="188" t="s">
        <v>1203</v>
      </c>
      <c r="F131" s="189" t="s">
        <v>1204</v>
      </c>
      <c r="G131" s="190" t="s">
        <v>274</v>
      </c>
      <c r="H131" s="191">
        <v>6</v>
      </c>
      <c r="I131" s="192"/>
      <c r="J131" s="193">
        <f>ROUND(I131*H131,2)</f>
        <v>0</v>
      </c>
      <c r="K131" s="189" t="s">
        <v>157</v>
      </c>
      <c r="L131" s="40"/>
      <c r="M131" s="194" t="s">
        <v>1</v>
      </c>
      <c r="N131" s="195" t="s">
        <v>42</v>
      </c>
      <c r="O131" s="72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8" t="s">
        <v>194</v>
      </c>
      <c r="AT131" s="198" t="s">
        <v>153</v>
      </c>
      <c r="AU131" s="198" t="s">
        <v>159</v>
      </c>
      <c r="AY131" s="18" t="s">
        <v>151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159</v>
      </c>
      <c r="BK131" s="199">
        <f>ROUND(I131*H131,2)</f>
        <v>0</v>
      </c>
      <c r="BL131" s="18" t="s">
        <v>194</v>
      </c>
      <c r="BM131" s="198" t="s">
        <v>185</v>
      </c>
    </row>
    <row r="132" spans="1:65" s="2" customFormat="1" ht="24.2" customHeight="1">
      <c r="A132" s="35"/>
      <c r="B132" s="36"/>
      <c r="C132" s="187" t="s">
        <v>187</v>
      </c>
      <c r="D132" s="187" t="s">
        <v>153</v>
      </c>
      <c r="E132" s="188" t="s">
        <v>1205</v>
      </c>
      <c r="F132" s="189" t="s">
        <v>1206</v>
      </c>
      <c r="G132" s="190" t="s">
        <v>479</v>
      </c>
      <c r="H132" s="258"/>
      <c r="I132" s="192"/>
      <c r="J132" s="193">
        <f>ROUND(I132*H132,2)</f>
        <v>0</v>
      </c>
      <c r="K132" s="189" t="s">
        <v>157</v>
      </c>
      <c r="L132" s="40"/>
      <c r="M132" s="194" t="s">
        <v>1</v>
      </c>
      <c r="N132" s="195" t="s">
        <v>42</v>
      </c>
      <c r="O132" s="72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8" t="s">
        <v>194</v>
      </c>
      <c r="AT132" s="198" t="s">
        <v>153</v>
      </c>
      <c r="AU132" s="198" t="s">
        <v>159</v>
      </c>
      <c r="AY132" s="18" t="s">
        <v>151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159</v>
      </c>
      <c r="BK132" s="199">
        <f>ROUND(I132*H132,2)</f>
        <v>0</v>
      </c>
      <c r="BL132" s="18" t="s">
        <v>194</v>
      </c>
      <c r="BM132" s="198" t="s">
        <v>190</v>
      </c>
    </row>
    <row r="133" spans="2:63" s="12" customFormat="1" ht="22.9" customHeight="1">
      <c r="B133" s="171"/>
      <c r="C133" s="172"/>
      <c r="D133" s="173" t="s">
        <v>75</v>
      </c>
      <c r="E133" s="185" t="s">
        <v>1207</v>
      </c>
      <c r="F133" s="185" t="s">
        <v>1208</v>
      </c>
      <c r="G133" s="172"/>
      <c r="H133" s="172"/>
      <c r="I133" s="175"/>
      <c r="J133" s="186">
        <f>BK133</f>
        <v>0</v>
      </c>
      <c r="K133" s="172"/>
      <c r="L133" s="177"/>
      <c r="M133" s="178"/>
      <c r="N133" s="179"/>
      <c r="O133" s="179"/>
      <c r="P133" s="180">
        <f>SUM(P134:P142)</f>
        <v>0</v>
      </c>
      <c r="Q133" s="179"/>
      <c r="R133" s="180">
        <f>SUM(R134:R142)</f>
        <v>0</v>
      </c>
      <c r="S133" s="179"/>
      <c r="T133" s="181">
        <f>SUM(T134:T142)</f>
        <v>0</v>
      </c>
      <c r="AR133" s="182" t="s">
        <v>159</v>
      </c>
      <c r="AT133" s="183" t="s">
        <v>75</v>
      </c>
      <c r="AU133" s="183" t="s">
        <v>84</v>
      </c>
      <c r="AY133" s="182" t="s">
        <v>151</v>
      </c>
      <c r="BK133" s="184">
        <f>SUM(BK134:BK142)</f>
        <v>0</v>
      </c>
    </row>
    <row r="134" spans="1:65" s="2" customFormat="1" ht="21.75" customHeight="1">
      <c r="A134" s="35"/>
      <c r="B134" s="36"/>
      <c r="C134" s="187" t="s">
        <v>175</v>
      </c>
      <c r="D134" s="187" t="s">
        <v>153</v>
      </c>
      <c r="E134" s="188" t="s">
        <v>1209</v>
      </c>
      <c r="F134" s="189" t="s">
        <v>1210</v>
      </c>
      <c r="G134" s="190" t="s">
        <v>274</v>
      </c>
      <c r="H134" s="191">
        <v>6</v>
      </c>
      <c r="I134" s="192"/>
      <c r="J134" s="193">
        <f aca="true" t="shared" si="0" ref="J134:J142">ROUND(I134*H134,2)</f>
        <v>0</v>
      </c>
      <c r="K134" s="189" t="s">
        <v>157</v>
      </c>
      <c r="L134" s="40"/>
      <c r="M134" s="194" t="s">
        <v>1</v>
      </c>
      <c r="N134" s="195" t="s">
        <v>42</v>
      </c>
      <c r="O134" s="72"/>
      <c r="P134" s="196">
        <f aca="true" t="shared" si="1" ref="P134:P142">O134*H134</f>
        <v>0</v>
      </c>
      <c r="Q134" s="196">
        <v>0</v>
      </c>
      <c r="R134" s="196">
        <f aca="true" t="shared" si="2" ref="R134:R142">Q134*H134</f>
        <v>0</v>
      </c>
      <c r="S134" s="196">
        <v>0</v>
      </c>
      <c r="T134" s="197">
        <f aca="true" t="shared" si="3" ref="T134:T142"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8" t="s">
        <v>194</v>
      </c>
      <c r="AT134" s="198" t="s">
        <v>153</v>
      </c>
      <c r="AU134" s="198" t="s">
        <v>159</v>
      </c>
      <c r="AY134" s="18" t="s">
        <v>151</v>
      </c>
      <c r="BE134" s="199">
        <f aca="true" t="shared" si="4" ref="BE134:BE142">IF(N134="základní",J134,0)</f>
        <v>0</v>
      </c>
      <c r="BF134" s="199">
        <f aca="true" t="shared" si="5" ref="BF134:BF142">IF(N134="snížená",J134,0)</f>
        <v>0</v>
      </c>
      <c r="BG134" s="199">
        <f aca="true" t="shared" si="6" ref="BG134:BG142">IF(N134="zákl. přenesená",J134,0)</f>
        <v>0</v>
      </c>
      <c r="BH134" s="199">
        <f aca="true" t="shared" si="7" ref="BH134:BH142">IF(N134="sníž. přenesená",J134,0)</f>
        <v>0</v>
      </c>
      <c r="BI134" s="199">
        <f aca="true" t="shared" si="8" ref="BI134:BI142">IF(N134="nulová",J134,0)</f>
        <v>0</v>
      </c>
      <c r="BJ134" s="18" t="s">
        <v>159</v>
      </c>
      <c r="BK134" s="199">
        <f aca="true" t="shared" si="9" ref="BK134:BK142">ROUND(I134*H134,2)</f>
        <v>0</v>
      </c>
      <c r="BL134" s="18" t="s">
        <v>194</v>
      </c>
      <c r="BM134" s="198" t="s">
        <v>194</v>
      </c>
    </row>
    <row r="135" spans="1:65" s="2" customFormat="1" ht="16.5" customHeight="1">
      <c r="A135" s="35"/>
      <c r="B135" s="36"/>
      <c r="C135" s="187" t="s">
        <v>196</v>
      </c>
      <c r="D135" s="187" t="s">
        <v>153</v>
      </c>
      <c r="E135" s="188" t="s">
        <v>1211</v>
      </c>
      <c r="F135" s="189" t="s">
        <v>1212</v>
      </c>
      <c r="G135" s="190" t="s">
        <v>174</v>
      </c>
      <c r="H135" s="191">
        <v>1</v>
      </c>
      <c r="I135" s="192"/>
      <c r="J135" s="193">
        <f t="shared" si="0"/>
        <v>0</v>
      </c>
      <c r="K135" s="189" t="s">
        <v>157</v>
      </c>
      <c r="L135" s="40"/>
      <c r="M135" s="194" t="s">
        <v>1</v>
      </c>
      <c r="N135" s="195" t="s">
        <v>42</v>
      </c>
      <c r="O135" s="72"/>
      <c r="P135" s="196">
        <f t="shared" si="1"/>
        <v>0</v>
      </c>
      <c r="Q135" s="196">
        <v>0</v>
      </c>
      <c r="R135" s="196">
        <f t="shared" si="2"/>
        <v>0</v>
      </c>
      <c r="S135" s="196">
        <v>0</v>
      </c>
      <c r="T135" s="197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8" t="s">
        <v>194</v>
      </c>
      <c r="AT135" s="198" t="s">
        <v>153</v>
      </c>
      <c r="AU135" s="198" t="s">
        <v>159</v>
      </c>
      <c r="AY135" s="18" t="s">
        <v>151</v>
      </c>
      <c r="BE135" s="199">
        <f t="shared" si="4"/>
        <v>0</v>
      </c>
      <c r="BF135" s="199">
        <f t="shared" si="5"/>
        <v>0</v>
      </c>
      <c r="BG135" s="199">
        <f t="shared" si="6"/>
        <v>0</v>
      </c>
      <c r="BH135" s="199">
        <f t="shared" si="7"/>
        <v>0</v>
      </c>
      <c r="BI135" s="199">
        <f t="shared" si="8"/>
        <v>0</v>
      </c>
      <c r="BJ135" s="18" t="s">
        <v>159</v>
      </c>
      <c r="BK135" s="199">
        <f t="shared" si="9"/>
        <v>0</v>
      </c>
      <c r="BL135" s="18" t="s">
        <v>194</v>
      </c>
      <c r="BM135" s="198" t="s">
        <v>199</v>
      </c>
    </row>
    <row r="136" spans="1:65" s="2" customFormat="1" ht="16.5" customHeight="1">
      <c r="A136" s="35"/>
      <c r="B136" s="36"/>
      <c r="C136" s="187" t="s">
        <v>180</v>
      </c>
      <c r="D136" s="187" t="s">
        <v>153</v>
      </c>
      <c r="E136" s="188" t="s">
        <v>1213</v>
      </c>
      <c r="F136" s="189" t="s">
        <v>1214</v>
      </c>
      <c r="G136" s="190" t="s">
        <v>174</v>
      </c>
      <c r="H136" s="191">
        <v>1</v>
      </c>
      <c r="I136" s="192"/>
      <c r="J136" s="193">
        <f t="shared" si="0"/>
        <v>0</v>
      </c>
      <c r="K136" s="189" t="s">
        <v>157</v>
      </c>
      <c r="L136" s="40"/>
      <c r="M136" s="194" t="s">
        <v>1</v>
      </c>
      <c r="N136" s="195" t="s">
        <v>42</v>
      </c>
      <c r="O136" s="72"/>
      <c r="P136" s="196">
        <f t="shared" si="1"/>
        <v>0</v>
      </c>
      <c r="Q136" s="196">
        <v>0</v>
      </c>
      <c r="R136" s="196">
        <f t="shared" si="2"/>
        <v>0</v>
      </c>
      <c r="S136" s="196">
        <v>0</v>
      </c>
      <c r="T136" s="197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8" t="s">
        <v>194</v>
      </c>
      <c r="AT136" s="198" t="s">
        <v>153</v>
      </c>
      <c r="AU136" s="198" t="s">
        <v>159</v>
      </c>
      <c r="AY136" s="18" t="s">
        <v>151</v>
      </c>
      <c r="BE136" s="199">
        <f t="shared" si="4"/>
        <v>0</v>
      </c>
      <c r="BF136" s="199">
        <f t="shared" si="5"/>
        <v>0</v>
      </c>
      <c r="BG136" s="199">
        <f t="shared" si="6"/>
        <v>0</v>
      </c>
      <c r="BH136" s="199">
        <f t="shared" si="7"/>
        <v>0</v>
      </c>
      <c r="BI136" s="199">
        <f t="shared" si="8"/>
        <v>0</v>
      </c>
      <c r="BJ136" s="18" t="s">
        <v>159</v>
      </c>
      <c r="BK136" s="199">
        <f t="shared" si="9"/>
        <v>0</v>
      </c>
      <c r="BL136" s="18" t="s">
        <v>194</v>
      </c>
      <c r="BM136" s="198" t="s">
        <v>205</v>
      </c>
    </row>
    <row r="137" spans="1:65" s="2" customFormat="1" ht="16.5" customHeight="1">
      <c r="A137" s="35"/>
      <c r="B137" s="36"/>
      <c r="C137" s="187" t="s">
        <v>207</v>
      </c>
      <c r="D137" s="187" t="s">
        <v>153</v>
      </c>
      <c r="E137" s="188" t="s">
        <v>1215</v>
      </c>
      <c r="F137" s="189" t="s">
        <v>1216</v>
      </c>
      <c r="G137" s="190" t="s">
        <v>174</v>
      </c>
      <c r="H137" s="191">
        <v>1</v>
      </c>
      <c r="I137" s="192"/>
      <c r="J137" s="193">
        <f t="shared" si="0"/>
        <v>0</v>
      </c>
      <c r="K137" s="189" t="s">
        <v>157</v>
      </c>
      <c r="L137" s="40"/>
      <c r="M137" s="194" t="s">
        <v>1</v>
      </c>
      <c r="N137" s="195" t="s">
        <v>42</v>
      </c>
      <c r="O137" s="72"/>
      <c r="P137" s="196">
        <f t="shared" si="1"/>
        <v>0</v>
      </c>
      <c r="Q137" s="196">
        <v>0</v>
      </c>
      <c r="R137" s="196">
        <f t="shared" si="2"/>
        <v>0</v>
      </c>
      <c r="S137" s="196">
        <v>0</v>
      </c>
      <c r="T137" s="197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8" t="s">
        <v>194</v>
      </c>
      <c r="AT137" s="198" t="s">
        <v>153</v>
      </c>
      <c r="AU137" s="198" t="s">
        <v>159</v>
      </c>
      <c r="AY137" s="18" t="s">
        <v>151</v>
      </c>
      <c r="BE137" s="199">
        <f t="shared" si="4"/>
        <v>0</v>
      </c>
      <c r="BF137" s="199">
        <f t="shared" si="5"/>
        <v>0</v>
      </c>
      <c r="BG137" s="199">
        <f t="shared" si="6"/>
        <v>0</v>
      </c>
      <c r="BH137" s="199">
        <f t="shared" si="7"/>
        <v>0</v>
      </c>
      <c r="BI137" s="199">
        <f t="shared" si="8"/>
        <v>0</v>
      </c>
      <c r="BJ137" s="18" t="s">
        <v>159</v>
      </c>
      <c r="BK137" s="199">
        <f t="shared" si="9"/>
        <v>0</v>
      </c>
      <c r="BL137" s="18" t="s">
        <v>194</v>
      </c>
      <c r="BM137" s="198" t="s">
        <v>210</v>
      </c>
    </row>
    <row r="138" spans="1:65" s="2" customFormat="1" ht="16.5" customHeight="1">
      <c r="A138" s="35"/>
      <c r="B138" s="36"/>
      <c r="C138" s="187" t="s">
        <v>185</v>
      </c>
      <c r="D138" s="187" t="s">
        <v>153</v>
      </c>
      <c r="E138" s="188" t="s">
        <v>1217</v>
      </c>
      <c r="F138" s="189" t="s">
        <v>1218</v>
      </c>
      <c r="G138" s="190" t="s">
        <v>174</v>
      </c>
      <c r="H138" s="191">
        <v>2</v>
      </c>
      <c r="I138" s="192"/>
      <c r="J138" s="193">
        <f t="shared" si="0"/>
        <v>0</v>
      </c>
      <c r="K138" s="189" t="s">
        <v>157</v>
      </c>
      <c r="L138" s="40"/>
      <c r="M138" s="194" t="s">
        <v>1</v>
      </c>
      <c r="N138" s="195" t="s">
        <v>42</v>
      </c>
      <c r="O138" s="72"/>
      <c r="P138" s="196">
        <f t="shared" si="1"/>
        <v>0</v>
      </c>
      <c r="Q138" s="196">
        <v>0</v>
      </c>
      <c r="R138" s="196">
        <f t="shared" si="2"/>
        <v>0</v>
      </c>
      <c r="S138" s="196">
        <v>0</v>
      </c>
      <c r="T138" s="197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8" t="s">
        <v>194</v>
      </c>
      <c r="AT138" s="198" t="s">
        <v>153</v>
      </c>
      <c r="AU138" s="198" t="s">
        <v>159</v>
      </c>
      <c r="AY138" s="18" t="s">
        <v>151</v>
      </c>
      <c r="BE138" s="199">
        <f t="shared" si="4"/>
        <v>0</v>
      </c>
      <c r="BF138" s="199">
        <f t="shared" si="5"/>
        <v>0</v>
      </c>
      <c r="BG138" s="199">
        <f t="shared" si="6"/>
        <v>0</v>
      </c>
      <c r="BH138" s="199">
        <f t="shared" si="7"/>
        <v>0</v>
      </c>
      <c r="BI138" s="199">
        <f t="shared" si="8"/>
        <v>0</v>
      </c>
      <c r="BJ138" s="18" t="s">
        <v>159</v>
      </c>
      <c r="BK138" s="199">
        <f t="shared" si="9"/>
        <v>0</v>
      </c>
      <c r="BL138" s="18" t="s">
        <v>194</v>
      </c>
      <c r="BM138" s="198" t="s">
        <v>213</v>
      </c>
    </row>
    <row r="139" spans="1:65" s="2" customFormat="1" ht="16.5" customHeight="1">
      <c r="A139" s="35"/>
      <c r="B139" s="36"/>
      <c r="C139" s="187" t="s">
        <v>214</v>
      </c>
      <c r="D139" s="187" t="s">
        <v>153</v>
      </c>
      <c r="E139" s="188" t="s">
        <v>1219</v>
      </c>
      <c r="F139" s="189" t="s">
        <v>1220</v>
      </c>
      <c r="G139" s="190" t="s">
        <v>1221</v>
      </c>
      <c r="H139" s="191">
        <v>1</v>
      </c>
      <c r="I139" s="192"/>
      <c r="J139" s="193">
        <f t="shared" si="0"/>
        <v>0</v>
      </c>
      <c r="K139" s="189" t="s">
        <v>1</v>
      </c>
      <c r="L139" s="40"/>
      <c r="M139" s="194" t="s">
        <v>1</v>
      </c>
      <c r="N139" s="195" t="s">
        <v>42</v>
      </c>
      <c r="O139" s="72"/>
      <c r="P139" s="196">
        <f t="shared" si="1"/>
        <v>0</v>
      </c>
      <c r="Q139" s="196">
        <v>0</v>
      </c>
      <c r="R139" s="196">
        <f t="shared" si="2"/>
        <v>0</v>
      </c>
      <c r="S139" s="196">
        <v>0</v>
      </c>
      <c r="T139" s="197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8" t="s">
        <v>194</v>
      </c>
      <c r="AT139" s="198" t="s">
        <v>153</v>
      </c>
      <c r="AU139" s="198" t="s">
        <v>159</v>
      </c>
      <c r="AY139" s="18" t="s">
        <v>151</v>
      </c>
      <c r="BE139" s="199">
        <f t="shared" si="4"/>
        <v>0</v>
      </c>
      <c r="BF139" s="199">
        <f t="shared" si="5"/>
        <v>0</v>
      </c>
      <c r="BG139" s="199">
        <f t="shared" si="6"/>
        <v>0</v>
      </c>
      <c r="BH139" s="199">
        <f t="shared" si="7"/>
        <v>0</v>
      </c>
      <c r="BI139" s="199">
        <f t="shared" si="8"/>
        <v>0</v>
      </c>
      <c r="BJ139" s="18" t="s">
        <v>159</v>
      </c>
      <c r="BK139" s="199">
        <f t="shared" si="9"/>
        <v>0</v>
      </c>
      <c r="BL139" s="18" t="s">
        <v>194</v>
      </c>
      <c r="BM139" s="198" t="s">
        <v>217</v>
      </c>
    </row>
    <row r="140" spans="1:65" s="2" customFormat="1" ht="24.2" customHeight="1">
      <c r="A140" s="35"/>
      <c r="B140" s="36"/>
      <c r="C140" s="187" t="s">
        <v>190</v>
      </c>
      <c r="D140" s="187" t="s">
        <v>153</v>
      </c>
      <c r="E140" s="188" t="s">
        <v>1222</v>
      </c>
      <c r="F140" s="189" t="s">
        <v>1223</v>
      </c>
      <c r="G140" s="190" t="s">
        <v>274</v>
      </c>
      <c r="H140" s="191">
        <v>6</v>
      </c>
      <c r="I140" s="192"/>
      <c r="J140" s="193">
        <f t="shared" si="0"/>
        <v>0</v>
      </c>
      <c r="K140" s="189" t="s">
        <v>157</v>
      </c>
      <c r="L140" s="40"/>
      <c r="M140" s="194" t="s">
        <v>1</v>
      </c>
      <c r="N140" s="195" t="s">
        <v>42</v>
      </c>
      <c r="O140" s="72"/>
      <c r="P140" s="196">
        <f t="shared" si="1"/>
        <v>0</v>
      </c>
      <c r="Q140" s="196">
        <v>0</v>
      </c>
      <c r="R140" s="196">
        <f t="shared" si="2"/>
        <v>0</v>
      </c>
      <c r="S140" s="196">
        <v>0</v>
      </c>
      <c r="T140" s="197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8" t="s">
        <v>194</v>
      </c>
      <c r="AT140" s="198" t="s">
        <v>153</v>
      </c>
      <c r="AU140" s="198" t="s">
        <v>159</v>
      </c>
      <c r="AY140" s="18" t="s">
        <v>151</v>
      </c>
      <c r="BE140" s="199">
        <f t="shared" si="4"/>
        <v>0</v>
      </c>
      <c r="BF140" s="199">
        <f t="shared" si="5"/>
        <v>0</v>
      </c>
      <c r="BG140" s="199">
        <f t="shared" si="6"/>
        <v>0</v>
      </c>
      <c r="BH140" s="199">
        <f t="shared" si="7"/>
        <v>0</v>
      </c>
      <c r="BI140" s="199">
        <f t="shared" si="8"/>
        <v>0</v>
      </c>
      <c r="BJ140" s="18" t="s">
        <v>159</v>
      </c>
      <c r="BK140" s="199">
        <f t="shared" si="9"/>
        <v>0</v>
      </c>
      <c r="BL140" s="18" t="s">
        <v>194</v>
      </c>
      <c r="BM140" s="198" t="s">
        <v>229</v>
      </c>
    </row>
    <row r="141" spans="1:65" s="2" customFormat="1" ht="21.75" customHeight="1">
      <c r="A141" s="35"/>
      <c r="B141" s="36"/>
      <c r="C141" s="187" t="s">
        <v>8</v>
      </c>
      <c r="D141" s="187" t="s">
        <v>153</v>
      </c>
      <c r="E141" s="188" t="s">
        <v>1224</v>
      </c>
      <c r="F141" s="189" t="s">
        <v>1225</v>
      </c>
      <c r="G141" s="190" t="s">
        <v>274</v>
      </c>
      <c r="H141" s="191">
        <v>6</v>
      </c>
      <c r="I141" s="192"/>
      <c r="J141" s="193">
        <f t="shared" si="0"/>
        <v>0</v>
      </c>
      <c r="K141" s="189" t="s">
        <v>157</v>
      </c>
      <c r="L141" s="40"/>
      <c r="M141" s="194" t="s">
        <v>1</v>
      </c>
      <c r="N141" s="195" t="s">
        <v>42</v>
      </c>
      <c r="O141" s="72"/>
      <c r="P141" s="196">
        <f t="shared" si="1"/>
        <v>0</v>
      </c>
      <c r="Q141" s="196">
        <v>0</v>
      </c>
      <c r="R141" s="196">
        <f t="shared" si="2"/>
        <v>0</v>
      </c>
      <c r="S141" s="196">
        <v>0</v>
      </c>
      <c r="T141" s="197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8" t="s">
        <v>194</v>
      </c>
      <c r="AT141" s="198" t="s">
        <v>153</v>
      </c>
      <c r="AU141" s="198" t="s">
        <v>159</v>
      </c>
      <c r="AY141" s="18" t="s">
        <v>151</v>
      </c>
      <c r="BE141" s="199">
        <f t="shared" si="4"/>
        <v>0</v>
      </c>
      <c r="BF141" s="199">
        <f t="shared" si="5"/>
        <v>0</v>
      </c>
      <c r="BG141" s="199">
        <f t="shared" si="6"/>
        <v>0</v>
      </c>
      <c r="BH141" s="199">
        <f t="shared" si="7"/>
        <v>0</v>
      </c>
      <c r="BI141" s="199">
        <f t="shared" si="8"/>
        <v>0</v>
      </c>
      <c r="BJ141" s="18" t="s">
        <v>159</v>
      </c>
      <c r="BK141" s="199">
        <f t="shared" si="9"/>
        <v>0</v>
      </c>
      <c r="BL141" s="18" t="s">
        <v>194</v>
      </c>
      <c r="BM141" s="198" t="s">
        <v>232</v>
      </c>
    </row>
    <row r="142" spans="1:65" s="2" customFormat="1" ht="24.2" customHeight="1">
      <c r="A142" s="35"/>
      <c r="B142" s="36"/>
      <c r="C142" s="187" t="s">
        <v>194</v>
      </c>
      <c r="D142" s="187" t="s">
        <v>153</v>
      </c>
      <c r="E142" s="188" t="s">
        <v>1226</v>
      </c>
      <c r="F142" s="189" t="s">
        <v>1227</v>
      </c>
      <c r="G142" s="190" t="s">
        <v>479</v>
      </c>
      <c r="H142" s="258"/>
      <c r="I142" s="192"/>
      <c r="J142" s="193">
        <f t="shared" si="0"/>
        <v>0</v>
      </c>
      <c r="K142" s="189" t="s">
        <v>157</v>
      </c>
      <c r="L142" s="40"/>
      <c r="M142" s="194" t="s">
        <v>1</v>
      </c>
      <c r="N142" s="195" t="s">
        <v>42</v>
      </c>
      <c r="O142" s="72"/>
      <c r="P142" s="196">
        <f t="shared" si="1"/>
        <v>0</v>
      </c>
      <c r="Q142" s="196">
        <v>0</v>
      </c>
      <c r="R142" s="196">
        <f t="shared" si="2"/>
        <v>0</v>
      </c>
      <c r="S142" s="196">
        <v>0</v>
      </c>
      <c r="T142" s="197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8" t="s">
        <v>194</v>
      </c>
      <c r="AT142" s="198" t="s">
        <v>153</v>
      </c>
      <c r="AU142" s="198" t="s">
        <v>159</v>
      </c>
      <c r="AY142" s="18" t="s">
        <v>151</v>
      </c>
      <c r="BE142" s="199">
        <f t="shared" si="4"/>
        <v>0</v>
      </c>
      <c r="BF142" s="199">
        <f t="shared" si="5"/>
        <v>0</v>
      </c>
      <c r="BG142" s="199">
        <f t="shared" si="6"/>
        <v>0</v>
      </c>
      <c r="BH142" s="199">
        <f t="shared" si="7"/>
        <v>0</v>
      </c>
      <c r="BI142" s="199">
        <f t="shared" si="8"/>
        <v>0</v>
      </c>
      <c r="BJ142" s="18" t="s">
        <v>159</v>
      </c>
      <c r="BK142" s="199">
        <f t="shared" si="9"/>
        <v>0</v>
      </c>
      <c r="BL142" s="18" t="s">
        <v>194</v>
      </c>
      <c r="BM142" s="198" t="s">
        <v>235</v>
      </c>
    </row>
    <row r="143" spans="2:63" s="12" customFormat="1" ht="22.9" customHeight="1">
      <c r="B143" s="171"/>
      <c r="C143" s="172"/>
      <c r="D143" s="173" t="s">
        <v>75</v>
      </c>
      <c r="E143" s="185" t="s">
        <v>1228</v>
      </c>
      <c r="F143" s="185" t="s">
        <v>1229</v>
      </c>
      <c r="G143" s="172"/>
      <c r="H143" s="172"/>
      <c r="I143" s="175"/>
      <c r="J143" s="186">
        <f>BK143</f>
        <v>0</v>
      </c>
      <c r="K143" s="172"/>
      <c r="L143" s="177"/>
      <c r="M143" s="178"/>
      <c r="N143" s="179"/>
      <c r="O143" s="179"/>
      <c r="P143" s="180">
        <f>SUM(P144:P149)</f>
        <v>0</v>
      </c>
      <c r="Q143" s="179"/>
      <c r="R143" s="180">
        <f>SUM(R144:R149)</f>
        <v>0</v>
      </c>
      <c r="S143" s="179"/>
      <c r="T143" s="181">
        <f>SUM(T144:T149)</f>
        <v>0</v>
      </c>
      <c r="AR143" s="182" t="s">
        <v>159</v>
      </c>
      <c r="AT143" s="183" t="s">
        <v>75</v>
      </c>
      <c r="AU143" s="183" t="s">
        <v>84</v>
      </c>
      <c r="AY143" s="182" t="s">
        <v>151</v>
      </c>
      <c r="BK143" s="184">
        <f>SUM(BK144:BK149)</f>
        <v>0</v>
      </c>
    </row>
    <row r="144" spans="1:65" s="2" customFormat="1" ht="16.5" customHeight="1">
      <c r="A144" s="35"/>
      <c r="B144" s="36"/>
      <c r="C144" s="187" t="s">
        <v>236</v>
      </c>
      <c r="D144" s="187" t="s">
        <v>153</v>
      </c>
      <c r="E144" s="188" t="s">
        <v>1230</v>
      </c>
      <c r="F144" s="189" t="s">
        <v>1231</v>
      </c>
      <c r="G144" s="190" t="s">
        <v>1221</v>
      </c>
      <c r="H144" s="191">
        <v>1</v>
      </c>
      <c r="I144" s="192"/>
      <c r="J144" s="193">
        <f aca="true" t="shared" si="10" ref="J144:J149">ROUND(I144*H144,2)</f>
        <v>0</v>
      </c>
      <c r="K144" s="189" t="s">
        <v>1232</v>
      </c>
      <c r="L144" s="40"/>
      <c r="M144" s="194" t="s">
        <v>1</v>
      </c>
      <c r="N144" s="195" t="s">
        <v>42</v>
      </c>
      <c r="O144" s="72"/>
      <c r="P144" s="196">
        <f aca="true" t="shared" si="11" ref="P144:P149">O144*H144</f>
        <v>0</v>
      </c>
      <c r="Q144" s="196">
        <v>0</v>
      </c>
      <c r="R144" s="196">
        <f aca="true" t="shared" si="12" ref="R144:R149">Q144*H144</f>
        <v>0</v>
      </c>
      <c r="S144" s="196">
        <v>0</v>
      </c>
      <c r="T144" s="197">
        <f aca="true" t="shared" si="13" ref="T144:T149"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8" t="s">
        <v>194</v>
      </c>
      <c r="AT144" s="198" t="s">
        <v>153</v>
      </c>
      <c r="AU144" s="198" t="s">
        <v>159</v>
      </c>
      <c r="AY144" s="18" t="s">
        <v>151</v>
      </c>
      <c r="BE144" s="199">
        <f aca="true" t="shared" si="14" ref="BE144:BE149">IF(N144="základní",J144,0)</f>
        <v>0</v>
      </c>
      <c r="BF144" s="199">
        <f aca="true" t="shared" si="15" ref="BF144:BF149">IF(N144="snížená",J144,0)</f>
        <v>0</v>
      </c>
      <c r="BG144" s="199">
        <f aca="true" t="shared" si="16" ref="BG144:BG149">IF(N144="zákl. přenesená",J144,0)</f>
        <v>0</v>
      </c>
      <c r="BH144" s="199">
        <f aca="true" t="shared" si="17" ref="BH144:BH149">IF(N144="sníž. přenesená",J144,0)</f>
        <v>0</v>
      </c>
      <c r="BI144" s="199">
        <f aca="true" t="shared" si="18" ref="BI144:BI149">IF(N144="nulová",J144,0)</f>
        <v>0</v>
      </c>
      <c r="BJ144" s="18" t="s">
        <v>159</v>
      </c>
      <c r="BK144" s="199">
        <f aca="true" t="shared" si="19" ref="BK144:BK149">ROUND(I144*H144,2)</f>
        <v>0</v>
      </c>
      <c r="BL144" s="18" t="s">
        <v>194</v>
      </c>
      <c r="BM144" s="198" t="s">
        <v>239</v>
      </c>
    </row>
    <row r="145" spans="1:65" s="2" customFormat="1" ht="16.5" customHeight="1">
      <c r="A145" s="35"/>
      <c r="B145" s="36"/>
      <c r="C145" s="187" t="s">
        <v>199</v>
      </c>
      <c r="D145" s="187" t="s">
        <v>153</v>
      </c>
      <c r="E145" s="188" t="s">
        <v>1233</v>
      </c>
      <c r="F145" s="189" t="s">
        <v>1234</v>
      </c>
      <c r="G145" s="190" t="s">
        <v>1221</v>
      </c>
      <c r="H145" s="191">
        <v>1</v>
      </c>
      <c r="I145" s="192"/>
      <c r="J145" s="193">
        <f t="shared" si="10"/>
        <v>0</v>
      </c>
      <c r="K145" s="189" t="s">
        <v>1</v>
      </c>
      <c r="L145" s="40"/>
      <c r="M145" s="194" t="s">
        <v>1</v>
      </c>
      <c r="N145" s="195" t="s">
        <v>42</v>
      </c>
      <c r="O145" s="72"/>
      <c r="P145" s="196">
        <f t="shared" si="11"/>
        <v>0</v>
      </c>
      <c r="Q145" s="196">
        <v>0</v>
      </c>
      <c r="R145" s="196">
        <f t="shared" si="12"/>
        <v>0</v>
      </c>
      <c r="S145" s="196">
        <v>0</v>
      </c>
      <c r="T145" s="197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8" t="s">
        <v>194</v>
      </c>
      <c r="AT145" s="198" t="s">
        <v>153</v>
      </c>
      <c r="AU145" s="198" t="s">
        <v>159</v>
      </c>
      <c r="AY145" s="18" t="s">
        <v>151</v>
      </c>
      <c r="BE145" s="199">
        <f t="shared" si="14"/>
        <v>0</v>
      </c>
      <c r="BF145" s="199">
        <f t="shared" si="15"/>
        <v>0</v>
      </c>
      <c r="BG145" s="199">
        <f t="shared" si="16"/>
        <v>0</v>
      </c>
      <c r="BH145" s="199">
        <f t="shared" si="17"/>
        <v>0</v>
      </c>
      <c r="BI145" s="199">
        <f t="shared" si="18"/>
        <v>0</v>
      </c>
      <c r="BJ145" s="18" t="s">
        <v>159</v>
      </c>
      <c r="BK145" s="199">
        <f t="shared" si="19"/>
        <v>0</v>
      </c>
      <c r="BL145" s="18" t="s">
        <v>194</v>
      </c>
      <c r="BM145" s="198" t="s">
        <v>252</v>
      </c>
    </row>
    <row r="146" spans="1:65" s="2" customFormat="1" ht="16.5" customHeight="1">
      <c r="A146" s="35"/>
      <c r="B146" s="36"/>
      <c r="C146" s="187" t="s">
        <v>254</v>
      </c>
      <c r="D146" s="187" t="s">
        <v>153</v>
      </c>
      <c r="E146" s="188" t="s">
        <v>1235</v>
      </c>
      <c r="F146" s="189" t="s">
        <v>1236</v>
      </c>
      <c r="G146" s="190" t="s">
        <v>1221</v>
      </c>
      <c r="H146" s="191">
        <v>1</v>
      </c>
      <c r="I146" s="192"/>
      <c r="J146" s="193">
        <f t="shared" si="10"/>
        <v>0</v>
      </c>
      <c r="K146" s="189" t="s">
        <v>1</v>
      </c>
      <c r="L146" s="40"/>
      <c r="M146" s="194" t="s">
        <v>1</v>
      </c>
      <c r="N146" s="195" t="s">
        <v>42</v>
      </c>
      <c r="O146" s="72"/>
      <c r="P146" s="196">
        <f t="shared" si="11"/>
        <v>0</v>
      </c>
      <c r="Q146" s="196">
        <v>0</v>
      </c>
      <c r="R146" s="196">
        <f t="shared" si="12"/>
        <v>0</v>
      </c>
      <c r="S146" s="196">
        <v>0</v>
      </c>
      <c r="T146" s="197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8" t="s">
        <v>194</v>
      </c>
      <c r="AT146" s="198" t="s">
        <v>153</v>
      </c>
      <c r="AU146" s="198" t="s">
        <v>159</v>
      </c>
      <c r="AY146" s="18" t="s">
        <v>151</v>
      </c>
      <c r="BE146" s="199">
        <f t="shared" si="14"/>
        <v>0</v>
      </c>
      <c r="BF146" s="199">
        <f t="shared" si="15"/>
        <v>0</v>
      </c>
      <c r="BG146" s="199">
        <f t="shared" si="16"/>
        <v>0</v>
      </c>
      <c r="BH146" s="199">
        <f t="shared" si="17"/>
        <v>0</v>
      </c>
      <c r="BI146" s="199">
        <f t="shared" si="18"/>
        <v>0</v>
      </c>
      <c r="BJ146" s="18" t="s">
        <v>159</v>
      </c>
      <c r="BK146" s="199">
        <f t="shared" si="19"/>
        <v>0</v>
      </c>
      <c r="BL146" s="18" t="s">
        <v>194</v>
      </c>
      <c r="BM146" s="198" t="s">
        <v>257</v>
      </c>
    </row>
    <row r="147" spans="1:65" s="2" customFormat="1" ht="16.5" customHeight="1">
      <c r="A147" s="35"/>
      <c r="B147" s="36"/>
      <c r="C147" s="187" t="s">
        <v>205</v>
      </c>
      <c r="D147" s="187" t="s">
        <v>153</v>
      </c>
      <c r="E147" s="188" t="s">
        <v>1237</v>
      </c>
      <c r="F147" s="189" t="s">
        <v>1238</v>
      </c>
      <c r="G147" s="190" t="s">
        <v>1221</v>
      </c>
      <c r="H147" s="191">
        <v>1</v>
      </c>
      <c r="I147" s="192"/>
      <c r="J147" s="193">
        <f t="shared" si="10"/>
        <v>0</v>
      </c>
      <c r="K147" s="189" t="s">
        <v>1</v>
      </c>
      <c r="L147" s="40"/>
      <c r="M147" s="194" t="s">
        <v>1</v>
      </c>
      <c r="N147" s="195" t="s">
        <v>42</v>
      </c>
      <c r="O147" s="72"/>
      <c r="P147" s="196">
        <f t="shared" si="11"/>
        <v>0</v>
      </c>
      <c r="Q147" s="196">
        <v>0</v>
      </c>
      <c r="R147" s="196">
        <f t="shared" si="12"/>
        <v>0</v>
      </c>
      <c r="S147" s="196">
        <v>0</v>
      </c>
      <c r="T147" s="197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8" t="s">
        <v>194</v>
      </c>
      <c r="AT147" s="198" t="s">
        <v>153</v>
      </c>
      <c r="AU147" s="198" t="s">
        <v>159</v>
      </c>
      <c r="AY147" s="18" t="s">
        <v>151</v>
      </c>
      <c r="BE147" s="199">
        <f t="shared" si="14"/>
        <v>0</v>
      </c>
      <c r="BF147" s="199">
        <f t="shared" si="15"/>
        <v>0</v>
      </c>
      <c r="BG147" s="199">
        <f t="shared" si="16"/>
        <v>0</v>
      </c>
      <c r="BH147" s="199">
        <f t="shared" si="17"/>
        <v>0</v>
      </c>
      <c r="BI147" s="199">
        <f t="shared" si="18"/>
        <v>0</v>
      </c>
      <c r="BJ147" s="18" t="s">
        <v>159</v>
      </c>
      <c r="BK147" s="199">
        <f t="shared" si="19"/>
        <v>0</v>
      </c>
      <c r="BL147" s="18" t="s">
        <v>194</v>
      </c>
      <c r="BM147" s="198" t="s">
        <v>261</v>
      </c>
    </row>
    <row r="148" spans="1:65" s="2" customFormat="1" ht="21.75" customHeight="1">
      <c r="A148" s="35"/>
      <c r="B148" s="36"/>
      <c r="C148" s="187" t="s">
        <v>7</v>
      </c>
      <c r="D148" s="187" t="s">
        <v>153</v>
      </c>
      <c r="E148" s="188" t="s">
        <v>1239</v>
      </c>
      <c r="F148" s="189" t="s">
        <v>1240</v>
      </c>
      <c r="G148" s="190" t="s">
        <v>174</v>
      </c>
      <c r="H148" s="191">
        <v>1</v>
      </c>
      <c r="I148" s="192"/>
      <c r="J148" s="193">
        <f t="shared" si="10"/>
        <v>0</v>
      </c>
      <c r="K148" s="189" t="s">
        <v>1</v>
      </c>
      <c r="L148" s="40"/>
      <c r="M148" s="194" t="s">
        <v>1</v>
      </c>
      <c r="N148" s="195" t="s">
        <v>42</v>
      </c>
      <c r="O148" s="72"/>
      <c r="P148" s="196">
        <f t="shared" si="11"/>
        <v>0</v>
      </c>
      <c r="Q148" s="196">
        <v>0</v>
      </c>
      <c r="R148" s="196">
        <f t="shared" si="12"/>
        <v>0</v>
      </c>
      <c r="S148" s="196">
        <v>0</v>
      </c>
      <c r="T148" s="197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8" t="s">
        <v>194</v>
      </c>
      <c r="AT148" s="198" t="s">
        <v>153</v>
      </c>
      <c r="AU148" s="198" t="s">
        <v>159</v>
      </c>
      <c r="AY148" s="18" t="s">
        <v>151</v>
      </c>
      <c r="BE148" s="199">
        <f t="shared" si="14"/>
        <v>0</v>
      </c>
      <c r="BF148" s="199">
        <f t="shared" si="15"/>
        <v>0</v>
      </c>
      <c r="BG148" s="199">
        <f t="shared" si="16"/>
        <v>0</v>
      </c>
      <c r="BH148" s="199">
        <f t="shared" si="17"/>
        <v>0</v>
      </c>
      <c r="BI148" s="199">
        <f t="shared" si="18"/>
        <v>0</v>
      </c>
      <c r="BJ148" s="18" t="s">
        <v>159</v>
      </c>
      <c r="BK148" s="199">
        <f t="shared" si="19"/>
        <v>0</v>
      </c>
      <c r="BL148" s="18" t="s">
        <v>194</v>
      </c>
      <c r="BM148" s="198" t="s">
        <v>264</v>
      </c>
    </row>
    <row r="149" spans="1:65" s="2" customFormat="1" ht="24.2" customHeight="1">
      <c r="A149" s="35"/>
      <c r="B149" s="36"/>
      <c r="C149" s="187" t="s">
        <v>210</v>
      </c>
      <c r="D149" s="187" t="s">
        <v>153</v>
      </c>
      <c r="E149" s="188" t="s">
        <v>1241</v>
      </c>
      <c r="F149" s="189" t="s">
        <v>1242</v>
      </c>
      <c r="G149" s="190" t="s">
        <v>479</v>
      </c>
      <c r="H149" s="258"/>
      <c r="I149" s="192"/>
      <c r="J149" s="193">
        <f t="shared" si="10"/>
        <v>0</v>
      </c>
      <c r="K149" s="189" t="s">
        <v>157</v>
      </c>
      <c r="L149" s="40"/>
      <c r="M149" s="194" t="s">
        <v>1</v>
      </c>
      <c r="N149" s="195" t="s">
        <v>42</v>
      </c>
      <c r="O149" s="72"/>
      <c r="P149" s="196">
        <f t="shared" si="11"/>
        <v>0</v>
      </c>
      <c r="Q149" s="196">
        <v>0</v>
      </c>
      <c r="R149" s="196">
        <f t="shared" si="12"/>
        <v>0</v>
      </c>
      <c r="S149" s="196">
        <v>0</v>
      </c>
      <c r="T149" s="197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8" t="s">
        <v>194</v>
      </c>
      <c r="AT149" s="198" t="s">
        <v>153</v>
      </c>
      <c r="AU149" s="198" t="s">
        <v>159</v>
      </c>
      <c r="AY149" s="18" t="s">
        <v>151</v>
      </c>
      <c r="BE149" s="199">
        <f t="shared" si="14"/>
        <v>0</v>
      </c>
      <c r="BF149" s="199">
        <f t="shared" si="15"/>
        <v>0</v>
      </c>
      <c r="BG149" s="199">
        <f t="shared" si="16"/>
        <v>0</v>
      </c>
      <c r="BH149" s="199">
        <f t="shared" si="17"/>
        <v>0</v>
      </c>
      <c r="BI149" s="199">
        <f t="shared" si="18"/>
        <v>0</v>
      </c>
      <c r="BJ149" s="18" t="s">
        <v>159</v>
      </c>
      <c r="BK149" s="199">
        <f t="shared" si="19"/>
        <v>0</v>
      </c>
      <c r="BL149" s="18" t="s">
        <v>194</v>
      </c>
      <c r="BM149" s="198" t="s">
        <v>267</v>
      </c>
    </row>
    <row r="150" spans="2:63" s="12" customFormat="1" ht="25.9" customHeight="1">
      <c r="B150" s="171"/>
      <c r="C150" s="172"/>
      <c r="D150" s="173" t="s">
        <v>75</v>
      </c>
      <c r="E150" s="174" t="s">
        <v>1243</v>
      </c>
      <c r="F150" s="174" t="s">
        <v>1244</v>
      </c>
      <c r="G150" s="172"/>
      <c r="H150" s="172"/>
      <c r="I150" s="175"/>
      <c r="J150" s="176">
        <f>BK150</f>
        <v>0</v>
      </c>
      <c r="K150" s="172"/>
      <c r="L150" s="177"/>
      <c r="M150" s="178"/>
      <c r="N150" s="179"/>
      <c r="O150" s="179"/>
      <c r="P150" s="180">
        <f>SUM(P151:P152)</f>
        <v>0</v>
      </c>
      <c r="Q150" s="179"/>
      <c r="R150" s="180">
        <f>SUM(R151:R152)</f>
        <v>0</v>
      </c>
      <c r="S150" s="179"/>
      <c r="T150" s="181">
        <f>SUM(T151:T152)</f>
        <v>0</v>
      </c>
      <c r="AR150" s="182" t="s">
        <v>158</v>
      </c>
      <c r="AT150" s="183" t="s">
        <v>75</v>
      </c>
      <c r="AU150" s="183" t="s">
        <v>76</v>
      </c>
      <c r="AY150" s="182" t="s">
        <v>151</v>
      </c>
      <c r="BK150" s="184">
        <f>SUM(BK151:BK152)</f>
        <v>0</v>
      </c>
    </row>
    <row r="151" spans="1:65" s="2" customFormat="1" ht="21.75" customHeight="1">
      <c r="A151" s="35"/>
      <c r="B151" s="36"/>
      <c r="C151" s="187" t="s">
        <v>268</v>
      </c>
      <c r="D151" s="187" t="s">
        <v>153</v>
      </c>
      <c r="E151" s="188" t="s">
        <v>1245</v>
      </c>
      <c r="F151" s="189" t="s">
        <v>1246</v>
      </c>
      <c r="G151" s="190" t="s">
        <v>911</v>
      </c>
      <c r="H151" s="191">
        <v>4</v>
      </c>
      <c r="I151" s="192"/>
      <c r="J151" s="193">
        <f>ROUND(I151*H151,2)</f>
        <v>0</v>
      </c>
      <c r="K151" s="189" t="s">
        <v>157</v>
      </c>
      <c r="L151" s="40"/>
      <c r="M151" s="194" t="s">
        <v>1</v>
      </c>
      <c r="N151" s="195" t="s">
        <v>42</v>
      </c>
      <c r="O151" s="72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8" t="s">
        <v>1247</v>
      </c>
      <c r="AT151" s="198" t="s">
        <v>153</v>
      </c>
      <c r="AU151" s="198" t="s">
        <v>84</v>
      </c>
      <c r="AY151" s="18" t="s">
        <v>151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159</v>
      </c>
      <c r="BK151" s="199">
        <f>ROUND(I151*H151,2)</f>
        <v>0</v>
      </c>
      <c r="BL151" s="18" t="s">
        <v>1247</v>
      </c>
      <c r="BM151" s="198" t="s">
        <v>271</v>
      </c>
    </row>
    <row r="152" spans="1:47" s="2" customFormat="1" ht="19.5">
      <c r="A152" s="35"/>
      <c r="B152" s="36"/>
      <c r="C152" s="37"/>
      <c r="D152" s="202" t="s">
        <v>440</v>
      </c>
      <c r="E152" s="37"/>
      <c r="F152" s="244" t="s">
        <v>1248</v>
      </c>
      <c r="G152" s="37"/>
      <c r="H152" s="37"/>
      <c r="I152" s="245"/>
      <c r="J152" s="37"/>
      <c r="K152" s="37"/>
      <c r="L152" s="40"/>
      <c r="M152" s="267"/>
      <c r="N152" s="268"/>
      <c r="O152" s="261"/>
      <c r="P152" s="261"/>
      <c r="Q152" s="261"/>
      <c r="R152" s="261"/>
      <c r="S152" s="261"/>
      <c r="T152" s="26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440</v>
      </c>
      <c r="AU152" s="18" t="s">
        <v>84</v>
      </c>
    </row>
    <row r="153" spans="1:31" s="2" customFormat="1" ht="6.95" customHeight="1">
      <c r="A153" s="35"/>
      <c r="B153" s="55"/>
      <c r="C153" s="56"/>
      <c r="D153" s="56"/>
      <c r="E153" s="56"/>
      <c r="F153" s="56"/>
      <c r="G153" s="56"/>
      <c r="H153" s="56"/>
      <c r="I153" s="56"/>
      <c r="J153" s="56"/>
      <c r="K153" s="56"/>
      <c r="L153" s="40"/>
      <c r="M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</row>
  </sheetData>
  <sheetProtection algorithmName="SHA-512" hashValue="WX6CwrhsiINUpP6sV2Kp/zWPklzf8TAVSiw49i/xdr054f/30peDrtbbvEumBYJSokrEoOeDn7dFyPgBNVB0Xg==" saltValue="imoLhryt/bGKGL40WshgZRQdgDhDvEl0TU7Q78SshOIvxR9+bhTpx5O6yPa6rlVPJyyx2ZvFeeeLCA91Z3AtYA==" spinCount="100000" sheet="1" objects="1" scenarios="1" formatColumns="0" formatRows="0" autoFilter="0"/>
  <autoFilter ref="C121:K152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5"/>
  <sheetViews>
    <sheetView showGridLines="0" workbookViewId="0" topLeftCell="A149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97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84</v>
      </c>
    </row>
    <row r="4" spans="2:46" s="1" customFormat="1" ht="24.95" customHeight="1">
      <c r="B4" s="21"/>
      <c r="D4" s="111" t="s">
        <v>104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1" t="str">
        <f>'Rekapitulace stavby'!K6</f>
        <v>Výměna oken a rekonstrukce zdravotně-technických instalací v domě Dejvická 397/34</v>
      </c>
      <c r="F7" s="312"/>
      <c r="G7" s="312"/>
      <c r="H7" s="312"/>
      <c r="L7" s="21"/>
    </row>
    <row r="8" spans="1:31" s="2" customFormat="1" ht="12" customHeight="1">
      <c r="A8" s="35"/>
      <c r="B8" s="40"/>
      <c r="C8" s="35"/>
      <c r="D8" s="113" t="s">
        <v>105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3" t="s">
        <v>1249</v>
      </c>
      <c r="F9" s="314"/>
      <c r="G9" s="314"/>
      <c r="H9" s="314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17</v>
      </c>
      <c r="E11" s="35"/>
      <c r="F11" s="114" t="s">
        <v>1</v>
      </c>
      <c r="G11" s="35"/>
      <c r="H11" s="35"/>
      <c r="I11" s="113" t="s">
        <v>18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19</v>
      </c>
      <c r="E12" s="35"/>
      <c r="F12" s="114" t="s">
        <v>20</v>
      </c>
      <c r="G12" s="35"/>
      <c r="H12" s="35"/>
      <c r="I12" s="113" t="s">
        <v>21</v>
      </c>
      <c r="J12" s="115">
        <f>'Rekapitulace stavby'!AN8</f>
        <v>44701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22</v>
      </c>
      <c r="E14" s="35"/>
      <c r="F14" s="35"/>
      <c r="G14" s="35"/>
      <c r="H14" s="35"/>
      <c r="I14" s="113" t="s">
        <v>23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>Městská část Praha 6, v zast. SNEO a.s.</v>
      </c>
      <c r="F15" s="35"/>
      <c r="G15" s="35"/>
      <c r="H15" s="35"/>
      <c r="I15" s="113" t="s">
        <v>25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26</v>
      </c>
      <c r="E17" s="35"/>
      <c r="F17" s="35"/>
      <c r="G17" s="35"/>
      <c r="H17" s="35"/>
      <c r="I17" s="113" t="s">
        <v>23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3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28</v>
      </c>
      <c r="E20" s="35"/>
      <c r="F20" s="35"/>
      <c r="G20" s="35"/>
      <c r="H20" s="35"/>
      <c r="I20" s="113" t="s">
        <v>23</v>
      </c>
      <c r="J20" s="114" t="str">
        <f>IF('Rekapitulace stavby'!AN16="","",'Rekapitulace stavby'!AN16)</f>
        <v>05791103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>Sibre s.r.o.</v>
      </c>
      <c r="F21" s="35"/>
      <c r="G21" s="35"/>
      <c r="H21" s="35"/>
      <c r="I21" s="113" t="s">
        <v>25</v>
      </c>
      <c r="J21" s="114" t="str">
        <f>IF('Rekapitulace stavby'!AN17="","",'Rekapitulace stavby'!AN17)</f>
        <v>CZ05791103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32</v>
      </c>
      <c r="E23" s="35"/>
      <c r="F23" s="35"/>
      <c r="G23" s="35"/>
      <c r="H23" s="35"/>
      <c r="I23" s="113" t="s">
        <v>23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>Simona Králová</v>
      </c>
      <c r="F24" s="35"/>
      <c r="G24" s="35"/>
      <c r="H24" s="35"/>
      <c r="I24" s="113" t="s">
        <v>25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7" t="s">
        <v>1</v>
      </c>
      <c r="F27" s="317"/>
      <c r="G27" s="317"/>
      <c r="H27" s="317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ROUND(J120,2)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40</v>
      </c>
      <c r="E33" s="113" t="s">
        <v>41</v>
      </c>
      <c r="F33" s="124">
        <f>ROUND((SUM(BE120:BE154)),2)</f>
        <v>0</v>
      </c>
      <c r="G33" s="35"/>
      <c r="H33" s="35"/>
      <c r="I33" s="125">
        <v>0.21</v>
      </c>
      <c r="J33" s="124">
        <f>ROUND(((SUM(BE120:BE154))*I33),2)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42</v>
      </c>
      <c r="F34" s="124">
        <f>ROUND((SUM(BF120:BF154)),2)</f>
        <v>0</v>
      </c>
      <c r="G34" s="35"/>
      <c r="H34" s="35"/>
      <c r="I34" s="125">
        <v>0.15</v>
      </c>
      <c r="J34" s="124">
        <f>ROUND(((SUM(BF120:BF154))*I34),2)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43</v>
      </c>
      <c r="F35" s="124">
        <f>ROUND((SUM(BG120:BG154)),2)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44</v>
      </c>
      <c r="F36" s="124">
        <f>ROUND((SUM(BH120:BH154)),2)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ROUND((SUM(BI120:BI154)),2)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8" t="str">
        <f>E7</f>
        <v>Výměna oken a rekonstrukce zdravotně-technických instalací v domě Dejvická 397/34</v>
      </c>
      <c r="F85" s="319"/>
      <c r="G85" s="319"/>
      <c r="H85" s="31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105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0" t="str">
        <f>E9</f>
        <v>05 - D1_4_2 - Plynoinstalace</v>
      </c>
      <c r="F87" s="320"/>
      <c r="G87" s="320"/>
      <c r="H87" s="320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19</v>
      </c>
      <c r="D89" s="37"/>
      <c r="E89" s="37"/>
      <c r="F89" s="28" t="str">
        <f>F12</f>
        <v xml:space="preserve"> </v>
      </c>
      <c r="G89" s="37"/>
      <c r="H89" s="37"/>
      <c r="I89" s="30" t="s">
        <v>21</v>
      </c>
      <c r="J89" s="67">
        <f>IF(J12="","",J12)</f>
        <v>44701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22</v>
      </c>
      <c r="D91" s="37"/>
      <c r="E91" s="37"/>
      <c r="F91" s="28" t="str">
        <f>E15</f>
        <v>Městská část Praha 6, v zast. SNEO a.s.</v>
      </c>
      <c r="G91" s="37"/>
      <c r="H91" s="37"/>
      <c r="I91" s="30" t="s">
        <v>28</v>
      </c>
      <c r="J91" s="33" t="str">
        <f>E21</f>
        <v>Sibre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Simona Králová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108</v>
      </c>
      <c r="D94" s="145"/>
      <c r="E94" s="145"/>
      <c r="F94" s="145"/>
      <c r="G94" s="145"/>
      <c r="H94" s="145"/>
      <c r="I94" s="145"/>
      <c r="J94" s="146" t="s">
        <v>109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110</v>
      </c>
      <c r="D96" s="37"/>
      <c r="E96" s="37"/>
      <c r="F96" s="37"/>
      <c r="G96" s="37"/>
      <c r="H96" s="37"/>
      <c r="I96" s="37"/>
      <c r="J96" s="85">
        <f>J120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111</v>
      </c>
    </row>
    <row r="97" spans="2:12" s="9" customFormat="1" ht="24.95" customHeight="1">
      <c r="B97" s="148"/>
      <c r="C97" s="149"/>
      <c r="D97" s="150" t="s">
        <v>120</v>
      </c>
      <c r="E97" s="151"/>
      <c r="F97" s="151"/>
      <c r="G97" s="151"/>
      <c r="H97" s="151"/>
      <c r="I97" s="151"/>
      <c r="J97" s="152">
        <f>J121</f>
        <v>0</v>
      </c>
      <c r="K97" s="149"/>
      <c r="L97" s="153"/>
    </row>
    <row r="98" spans="2:12" s="10" customFormat="1" ht="19.9" customHeight="1">
      <c r="B98" s="154"/>
      <c r="C98" s="155"/>
      <c r="D98" s="156" t="s">
        <v>124</v>
      </c>
      <c r="E98" s="157"/>
      <c r="F98" s="157"/>
      <c r="G98" s="157"/>
      <c r="H98" s="157"/>
      <c r="I98" s="157"/>
      <c r="J98" s="158">
        <f>J122</f>
        <v>0</v>
      </c>
      <c r="K98" s="155"/>
      <c r="L98" s="159"/>
    </row>
    <row r="99" spans="2:12" s="10" customFormat="1" ht="19.9" customHeight="1">
      <c r="B99" s="154"/>
      <c r="C99" s="155"/>
      <c r="D99" s="156" t="s">
        <v>1250</v>
      </c>
      <c r="E99" s="157"/>
      <c r="F99" s="157"/>
      <c r="G99" s="157"/>
      <c r="H99" s="157"/>
      <c r="I99" s="157"/>
      <c r="J99" s="158">
        <f>J145</f>
        <v>0</v>
      </c>
      <c r="K99" s="155"/>
      <c r="L99" s="159"/>
    </row>
    <row r="100" spans="2:12" s="9" customFormat="1" ht="24.95" customHeight="1">
      <c r="B100" s="148"/>
      <c r="C100" s="149"/>
      <c r="D100" s="150" t="s">
        <v>1192</v>
      </c>
      <c r="E100" s="151"/>
      <c r="F100" s="151"/>
      <c r="G100" s="151"/>
      <c r="H100" s="151"/>
      <c r="I100" s="151"/>
      <c r="J100" s="152">
        <f>J150</f>
        <v>0</v>
      </c>
      <c r="K100" s="149"/>
      <c r="L100" s="153"/>
    </row>
    <row r="101" spans="1:31" s="2" customFormat="1" ht="21.75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pans="1:31" s="2" customFormat="1" ht="6.95" customHeight="1">
      <c r="A102" s="35"/>
      <c r="B102" s="55"/>
      <c r="C102" s="56"/>
      <c r="D102" s="56"/>
      <c r="E102" s="56"/>
      <c r="F102" s="56"/>
      <c r="G102" s="56"/>
      <c r="H102" s="56"/>
      <c r="I102" s="56"/>
      <c r="J102" s="56"/>
      <c r="K102" s="56"/>
      <c r="L102" s="52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pans="1:31" s="2" customFormat="1" ht="6.95" customHeight="1">
      <c r="A106" s="35"/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24.95" customHeight="1">
      <c r="A107" s="35"/>
      <c r="B107" s="36"/>
      <c r="C107" s="24" t="s">
        <v>136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16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318" t="str">
        <f>E7</f>
        <v>Výměna oken a rekonstrukce zdravotně-technických instalací v domě Dejvická 397/34</v>
      </c>
      <c r="F110" s="319"/>
      <c r="G110" s="319"/>
      <c r="H110" s="319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105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270" t="str">
        <f>E9</f>
        <v>05 - D1_4_2 - Plynoinstalace</v>
      </c>
      <c r="F112" s="320"/>
      <c r="G112" s="320"/>
      <c r="H112" s="320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19</v>
      </c>
      <c r="D114" s="37"/>
      <c r="E114" s="37"/>
      <c r="F114" s="28" t="str">
        <f>F12</f>
        <v xml:space="preserve"> </v>
      </c>
      <c r="G114" s="37"/>
      <c r="H114" s="37"/>
      <c r="I114" s="30" t="s">
        <v>21</v>
      </c>
      <c r="J114" s="67">
        <f>IF(J12="","",J12)</f>
        <v>44701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2" customHeight="1">
      <c r="A116" s="35"/>
      <c r="B116" s="36"/>
      <c r="C116" s="30" t="s">
        <v>22</v>
      </c>
      <c r="D116" s="37"/>
      <c r="E116" s="37"/>
      <c r="F116" s="28" t="str">
        <f>E15</f>
        <v>Městská část Praha 6, v zast. SNEO a.s.</v>
      </c>
      <c r="G116" s="37"/>
      <c r="H116" s="37"/>
      <c r="I116" s="30" t="s">
        <v>28</v>
      </c>
      <c r="J116" s="33" t="str">
        <f>E21</f>
        <v>Sibre s.r.o.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5.2" customHeight="1">
      <c r="A117" s="35"/>
      <c r="B117" s="36"/>
      <c r="C117" s="30" t="s">
        <v>26</v>
      </c>
      <c r="D117" s="37"/>
      <c r="E117" s="37"/>
      <c r="F117" s="28" t="str">
        <f>IF(E18="","",E18)</f>
        <v>Vyplň údaj</v>
      </c>
      <c r="G117" s="37"/>
      <c r="H117" s="37"/>
      <c r="I117" s="30" t="s">
        <v>32</v>
      </c>
      <c r="J117" s="33" t="str">
        <f>E24</f>
        <v>Simona Králová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0.3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11" customFormat="1" ht="29.25" customHeight="1">
      <c r="A119" s="160"/>
      <c r="B119" s="161"/>
      <c r="C119" s="162" t="s">
        <v>137</v>
      </c>
      <c r="D119" s="163" t="s">
        <v>61</v>
      </c>
      <c r="E119" s="163" t="s">
        <v>57</v>
      </c>
      <c r="F119" s="163" t="s">
        <v>58</v>
      </c>
      <c r="G119" s="163" t="s">
        <v>138</v>
      </c>
      <c r="H119" s="163" t="s">
        <v>139</v>
      </c>
      <c r="I119" s="163" t="s">
        <v>140</v>
      </c>
      <c r="J119" s="163" t="s">
        <v>109</v>
      </c>
      <c r="K119" s="164" t="s">
        <v>141</v>
      </c>
      <c r="L119" s="165"/>
      <c r="M119" s="76" t="s">
        <v>1</v>
      </c>
      <c r="N119" s="77" t="s">
        <v>40</v>
      </c>
      <c r="O119" s="77" t="s">
        <v>142</v>
      </c>
      <c r="P119" s="77" t="s">
        <v>143</v>
      </c>
      <c r="Q119" s="77" t="s">
        <v>144</v>
      </c>
      <c r="R119" s="77" t="s">
        <v>145</v>
      </c>
      <c r="S119" s="77" t="s">
        <v>146</v>
      </c>
      <c r="T119" s="78" t="s">
        <v>147</v>
      </c>
      <c r="U119" s="160"/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/>
    </row>
    <row r="120" spans="1:63" s="2" customFormat="1" ht="22.9" customHeight="1">
      <c r="A120" s="35"/>
      <c r="B120" s="36"/>
      <c r="C120" s="83" t="s">
        <v>148</v>
      </c>
      <c r="D120" s="37"/>
      <c r="E120" s="37"/>
      <c r="F120" s="37"/>
      <c r="G120" s="37"/>
      <c r="H120" s="37"/>
      <c r="I120" s="37"/>
      <c r="J120" s="166">
        <f>BK120</f>
        <v>0</v>
      </c>
      <c r="K120" s="37"/>
      <c r="L120" s="40"/>
      <c r="M120" s="79"/>
      <c r="N120" s="167"/>
      <c r="O120" s="80"/>
      <c r="P120" s="168">
        <f>P121+P150</f>
        <v>0</v>
      </c>
      <c r="Q120" s="80"/>
      <c r="R120" s="168">
        <f>R121+R150</f>
        <v>0</v>
      </c>
      <c r="S120" s="80"/>
      <c r="T120" s="169">
        <f>T121+T150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75</v>
      </c>
      <c r="AU120" s="18" t="s">
        <v>111</v>
      </c>
      <c r="BK120" s="170">
        <f>BK121+BK150</f>
        <v>0</v>
      </c>
    </row>
    <row r="121" spans="2:63" s="12" customFormat="1" ht="25.9" customHeight="1">
      <c r="B121" s="171"/>
      <c r="C121" s="172"/>
      <c r="D121" s="173" t="s">
        <v>75</v>
      </c>
      <c r="E121" s="174" t="s">
        <v>442</v>
      </c>
      <c r="F121" s="174" t="s">
        <v>443</v>
      </c>
      <c r="G121" s="172"/>
      <c r="H121" s="172"/>
      <c r="I121" s="175"/>
      <c r="J121" s="176">
        <f>BK121</f>
        <v>0</v>
      </c>
      <c r="K121" s="172"/>
      <c r="L121" s="177"/>
      <c r="M121" s="178"/>
      <c r="N121" s="179"/>
      <c r="O121" s="179"/>
      <c r="P121" s="180">
        <f>P122+P145</f>
        <v>0</v>
      </c>
      <c r="Q121" s="179"/>
      <c r="R121" s="180">
        <f>R122+R145</f>
        <v>0</v>
      </c>
      <c r="S121" s="179"/>
      <c r="T121" s="181">
        <f>T122+T145</f>
        <v>0</v>
      </c>
      <c r="AR121" s="182" t="s">
        <v>159</v>
      </c>
      <c r="AT121" s="183" t="s">
        <v>75</v>
      </c>
      <c r="AU121" s="183" t="s">
        <v>76</v>
      </c>
      <c r="AY121" s="182" t="s">
        <v>151</v>
      </c>
      <c r="BK121" s="184">
        <f>BK122+BK145</f>
        <v>0</v>
      </c>
    </row>
    <row r="122" spans="2:63" s="12" customFormat="1" ht="22.9" customHeight="1">
      <c r="B122" s="171"/>
      <c r="C122" s="172"/>
      <c r="D122" s="173" t="s">
        <v>75</v>
      </c>
      <c r="E122" s="185" t="s">
        <v>505</v>
      </c>
      <c r="F122" s="185" t="s">
        <v>506</v>
      </c>
      <c r="G122" s="172"/>
      <c r="H122" s="172"/>
      <c r="I122" s="175"/>
      <c r="J122" s="186">
        <f>BK122</f>
        <v>0</v>
      </c>
      <c r="K122" s="172"/>
      <c r="L122" s="177"/>
      <c r="M122" s="178"/>
      <c r="N122" s="179"/>
      <c r="O122" s="179"/>
      <c r="P122" s="180">
        <f>SUM(P123:P144)</f>
        <v>0</v>
      </c>
      <c r="Q122" s="179"/>
      <c r="R122" s="180">
        <f>SUM(R123:R144)</f>
        <v>0</v>
      </c>
      <c r="S122" s="179"/>
      <c r="T122" s="181">
        <f>SUM(T123:T144)</f>
        <v>0</v>
      </c>
      <c r="AR122" s="182" t="s">
        <v>159</v>
      </c>
      <c r="AT122" s="183" t="s">
        <v>75</v>
      </c>
      <c r="AU122" s="183" t="s">
        <v>84</v>
      </c>
      <c r="AY122" s="182" t="s">
        <v>151</v>
      </c>
      <c r="BK122" s="184">
        <f>SUM(BK123:BK144)</f>
        <v>0</v>
      </c>
    </row>
    <row r="123" spans="1:65" s="2" customFormat="1" ht="16.5" customHeight="1">
      <c r="A123" s="35"/>
      <c r="B123" s="36"/>
      <c r="C123" s="187" t="s">
        <v>84</v>
      </c>
      <c r="D123" s="187" t="s">
        <v>153</v>
      </c>
      <c r="E123" s="188" t="s">
        <v>1251</v>
      </c>
      <c r="F123" s="189" t="s">
        <v>1252</v>
      </c>
      <c r="G123" s="190" t="s">
        <v>274</v>
      </c>
      <c r="H123" s="191">
        <v>84</v>
      </c>
      <c r="I123" s="192"/>
      <c r="J123" s="193">
        <f>ROUND(I123*H123,2)</f>
        <v>0</v>
      </c>
      <c r="K123" s="189" t="s">
        <v>157</v>
      </c>
      <c r="L123" s="40"/>
      <c r="M123" s="194" t="s">
        <v>1</v>
      </c>
      <c r="N123" s="195" t="s">
        <v>42</v>
      </c>
      <c r="O123" s="72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8" t="s">
        <v>194</v>
      </c>
      <c r="AT123" s="198" t="s">
        <v>153</v>
      </c>
      <c r="AU123" s="198" t="s">
        <v>159</v>
      </c>
      <c r="AY123" s="18" t="s">
        <v>151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8" t="s">
        <v>159</v>
      </c>
      <c r="BK123" s="199">
        <f>ROUND(I123*H123,2)</f>
        <v>0</v>
      </c>
      <c r="BL123" s="18" t="s">
        <v>194</v>
      </c>
      <c r="BM123" s="198" t="s">
        <v>159</v>
      </c>
    </row>
    <row r="124" spans="1:47" s="2" customFormat="1" ht="19.5">
      <c r="A124" s="35"/>
      <c r="B124" s="36"/>
      <c r="C124" s="37"/>
      <c r="D124" s="202" t="s">
        <v>440</v>
      </c>
      <c r="E124" s="37"/>
      <c r="F124" s="244" t="s">
        <v>1253</v>
      </c>
      <c r="G124" s="37"/>
      <c r="H124" s="37"/>
      <c r="I124" s="245"/>
      <c r="J124" s="37"/>
      <c r="K124" s="37"/>
      <c r="L124" s="40"/>
      <c r="M124" s="246"/>
      <c r="N124" s="247"/>
      <c r="O124" s="72"/>
      <c r="P124" s="72"/>
      <c r="Q124" s="72"/>
      <c r="R124" s="72"/>
      <c r="S124" s="72"/>
      <c r="T124" s="73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8" t="s">
        <v>440</v>
      </c>
      <c r="AU124" s="18" t="s">
        <v>159</v>
      </c>
    </row>
    <row r="125" spans="1:65" s="2" customFormat="1" ht="16.5" customHeight="1">
      <c r="A125" s="35"/>
      <c r="B125" s="36"/>
      <c r="C125" s="187" t="s">
        <v>159</v>
      </c>
      <c r="D125" s="187" t="s">
        <v>153</v>
      </c>
      <c r="E125" s="188" t="s">
        <v>1254</v>
      </c>
      <c r="F125" s="189" t="s">
        <v>1255</v>
      </c>
      <c r="G125" s="190" t="s">
        <v>274</v>
      </c>
      <c r="H125" s="191">
        <v>82</v>
      </c>
      <c r="I125" s="192"/>
      <c r="J125" s="193">
        <f>ROUND(I125*H125,2)</f>
        <v>0</v>
      </c>
      <c r="K125" s="189" t="s">
        <v>157</v>
      </c>
      <c r="L125" s="40"/>
      <c r="M125" s="194" t="s">
        <v>1</v>
      </c>
      <c r="N125" s="195" t="s">
        <v>42</v>
      </c>
      <c r="O125" s="72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8" t="s">
        <v>194</v>
      </c>
      <c r="AT125" s="198" t="s">
        <v>153</v>
      </c>
      <c r="AU125" s="198" t="s">
        <v>159</v>
      </c>
      <c r="AY125" s="18" t="s">
        <v>151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8" t="s">
        <v>159</v>
      </c>
      <c r="BK125" s="199">
        <f>ROUND(I125*H125,2)</f>
        <v>0</v>
      </c>
      <c r="BL125" s="18" t="s">
        <v>194</v>
      </c>
      <c r="BM125" s="198" t="s">
        <v>158</v>
      </c>
    </row>
    <row r="126" spans="1:47" s="2" customFormat="1" ht="19.5">
      <c r="A126" s="35"/>
      <c r="B126" s="36"/>
      <c r="C126" s="37"/>
      <c r="D126" s="202" t="s">
        <v>440</v>
      </c>
      <c r="E126" s="37"/>
      <c r="F126" s="244" t="s">
        <v>1253</v>
      </c>
      <c r="G126" s="37"/>
      <c r="H126" s="37"/>
      <c r="I126" s="245"/>
      <c r="J126" s="37"/>
      <c r="K126" s="37"/>
      <c r="L126" s="40"/>
      <c r="M126" s="246"/>
      <c r="N126" s="247"/>
      <c r="O126" s="72"/>
      <c r="P126" s="72"/>
      <c r="Q126" s="72"/>
      <c r="R126" s="72"/>
      <c r="S126" s="72"/>
      <c r="T126" s="73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440</v>
      </c>
      <c r="AU126" s="18" t="s">
        <v>159</v>
      </c>
    </row>
    <row r="127" spans="1:65" s="2" customFormat="1" ht="16.5" customHeight="1">
      <c r="A127" s="35"/>
      <c r="B127" s="36"/>
      <c r="C127" s="187" t="s">
        <v>167</v>
      </c>
      <c r="D127" s="187" t="s">
        <v>153</v>
      </c>
      <c r="E127" s="188" t="s">
        <v>1256</v>
      </c>
      <c r="F127" s="189" t="s">
        <v>1257</v>
      </c>
      <c r="G127" s="190" t="s">
        <v>274</v>
      </c>
      <c r="H127" s="191">
        <v>44</v>
      </c>
      <c r="I127" s="192"/>
      <c r="J127" s="193">
        <f>ROUND(I127*H127,2)</f>
        <v>0</v>
      </c>
      <c r="K127" s="189" t="s">
        <v>157</v>
      </c>
      <c r="L127" s="40"/>
      <c r="M127" s="194" t="s">
        <v>1</v>
      </c>
      <c r="N127" s="195" t="s">
        <v>42</v>
      </c>
      <c r="O127" s="72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8" t="s">
        <v>194</v>
      </c>
      <c r="AT127" s="198" t="s">
        <v>153</v>
      </c>
      <c r="AU127" s="198" t="s">
        <v>159</v>
      </c>
      <c r="AY127" s="18" t="s">
        <v>151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159</v>
      </c>
      <c r="BK127" s="199">
        <f>ROUND(I127*H127,2)</f>
        <v>0</v>
      </c>
      <c r="BL127" s="18" t="s">
        <v>194</v>
      </c>
      <c r="BM127" s="198" t="s">
        <v>170</v>
      </c>
    </row>
    <row r="128" spans="1:47" s="2" customFormat="1" ht="19.5">
      <c r="A128" s="35"/>
      <c r="B128" s="36"/>
      <c r="C128" s="37"/>
      <c r="D128" s="202" t="s">
        <v>440</v>
      </c>
      <c r="E128" s="37"/>
      <c r="F128" s="244" t="s">
        <v>1253</v>
      </c>
      <c r="G128" s="37"/>
      <c r="H128" s="37"/>
      <c r="I128" s="245"/>
      <c r="J128" s="37"/>
      <c r="K128" s="37"/>
      <c r="L128" s="40"/>
      <c r="M128" s="246"/>
      <c r="N128" s="247"/>
      <c r="O128" s="72"/>
      <c r="P128" s="72"/>
      <c r="Q128" s="72"/>
      <c r="R128" s="72"/>
      <c r="S128" s="72"/>
      <c r="T128" s="73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8" t="s">
        <v>440</v>
      </c>
      <c r="AU128" s="18" t="s">
        <v>159</v>
      </c>
    </row>
    <row r="129" spans="1:65" s="2" customFormat="1" ht="16.5" customHeight="1">
      <c r="A129" s="35"/>
      <c r="B129" s="36"/>
      <c r="C129" s="187" t="s">
        <v>158</v>
      </c>
      <c r="D129" s="187" t="s">
        <v>153</v>
      </c>
      <c r="E129" s="188" t="s">
        <v>1258</v>
      </c>
      <c r="F129" s="189" t="s">
        <v>1259</v>
      </c>
      <c r="G129" s="190" t="s">
        <v>274</v>
      </c>
      <c r="H129" s="191">
        <v>5</v>
      </c>
      <c r="I129" s="192"/>
      <c r="J129" s="193">
        <f>ROUND(I129*H129,2)</f>
        <v>0</v>
      </c>
      <c r="K129" s="189" t="s">
        <v>157</v>
      </c>
      <c r="L129" s="40"/>
      <c r="M129" s="194" t="s">
        <v>1</v>
      </c>
      <c r="N129" s="195" t="s">
        <v>42</v>
      </c>
      <c r="O129" s="72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8" t="s">
        <v>194</v>
      </c>
      <c r="AT129" s="198" t="s">
        <v>153</v>
      </c>
      <c r="AU129" s="198" t="s">
        <v>159</v>
      </c>
      <c r="AY129" s="18" t="s">
        <v>151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159</v>
      </c>
      <c r="BK129" s="199">
        <f>ROUND(I129*H129,2)</f>
        <v>0</v>
      </c>
      <c r="BL129" s="18" t="s">
        <v>194</v>
      </c>
      <c r="BM129" s="198" t="s">
        <v>175</v>
      </c>
    </row>
    <row r="130" spans="1:47" s="2" customFormat="1" ht="19.5">
      <c r="A130" s="35"/>
      <c r="B130" s="36"/>
      <c r="C130" s="37"/>
      <c r="D130" s="202" t="s">
        <v>440</v>
      </c>
      <c r="E130" s="37"/>
      <c r="F130" s="244" t="s">
        <v>1253</v>
      </c>
      <c r="G130" s="37"/>
      <c r="H130" s="37"/>
      <c r="I130" s="245"/>
      <c r="J130" s="37"/>
      <c r="K130" s="37"/>
      <c r="L130" s="40"/>
      <c r="M130" s="246"/>
      <c r="N130" s="247"/>
      <c r="O130" s="72"/>
      <c r="P130" s="72"/>
      <c r="Q130" s="72"/>
      <c r="R130" s="72"/>
      <c r="S130" s="72"/>
      <c r="T130" s="73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440</v>
      </c>
      <c r="AU130" s="18" t="s">
        <v>159</v>
      </c>
    </row>
    <row r="131" spans="1:65" s="2" customFormat="1" ht="16.5" customHeight="1">
      <c r="A131" s="35"/>
      <c r="B131" s="36"/>
      <c r="C131" s="187" t="s">
        <v>177</v>
      </c>
      <c r="D131" s="187" t="s">
        <v>153</v>
      </c>
      <c r="E131" s="188" t="s">
        <v>1260</v>
      </c>
      <c r="F131" s="189" t="s">
        <v>1261</v>
      </c>
      <c r="G131" s="190" t="s">
        <v>274</v>
      </c>
      <c r="H131" s="191">
        <v>15</v>
      </c>
      <c r="I131" s="192"/>
      <c r="J131" s="193">
        <f>ROUND(I131*H131,2)</f>
        <v>0</v>
      </c>
      <c r="K131" s="189" t="s">
        <v>1</v>
      </c>
      <c r="L131" s="40"/>
      <c r="M131" s="194" t="s">
        <v>1</v>
      </c>
      <c r="N131" s="195" t="s">
        <v>42</v>
      </c>
      <c r="O131" s="72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8" t="s">
        <v>194</v>
      </c>
      <c r="AT131" s="198" t="s">
        <v>153</v>
      </c>
      <c r="AU131" s="198" t="s">
        <v>159</v>
      </c>
      <c r="AY131" s="18" t="s">
        <v>151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159</v>
      </c>
      <c r="BK131" s="199">
        <f>ROUND(I131*H131,2)</f>
        <v>0</v>
      </c>
      <c r="BL131" s="18" t="s">
        <v>194</v>
      </c>
      <c r="BM131" s="198" t="s">
        <v>180</v>
      </c>
    </row>
    <row r="132" spans="1:47" s="2" customFormat="1" ht="19.5">
      <c r="A132" s="35"/>
      <c r="B132" s="36"/>
      <c r="C132" s="37"/>
      <c r="D132" s="202" t="s">
        <v>440</v>
      </c>
      <c r="E132" s="37"/>
      <c r="F132" s="244" t="s">
        <v>1253</v>
      </c>
      <c r="G132" s="37"/>
      <c r="H132" s="37"/>
      <c r="I132" s="245"/>
      <c r="J132" s="37"/>
      <c r="K132" s="37"/>
      <c r="L132" s="40"/>
      <c r="M132" s="246"/>
      <c r="N132" s="247"/>
      <c r="O132" s="72"/>
      <c r="P132" s="72"/>
      <c r="Q132" s="72"/>
      <c r="R132" s="72"/>
      <c r="S132" s="72"/>
      <c r="T132" s="73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440</v>
      </c>
      <c r="AU132" s="18" t="s">
        <v>159</v>
      </c>
    </row>
    <row r="133" spans="1:65" s="2" customFormat="1" ht="16.5" customHeight="1">
      <c r="A133" s="35"/>
      <c r="B133" s="36"/>
      <c r="C133" s="187" t="s">
        <v>170</v>
      </c>
      <c r="D133" s="187" t="s">
        <v>153</v>
      </c>
      <c r="E133" s="188" t="s">
        <v>1262</v>
      </c>
      <c r="F133" s="189" t="s">
        <v>1263</v>
      </c>
      <c r="G133" s="190" t="s">
        <v>274</v>
      </c>
      <c r="H133" s="191">
        <v>180</v>
      </c>
      <c r="I133" s="192"/>
      <c r="J133" s="193">
        <f>ROUND(I133*H133,2)</f>
        <v>0</v>
      </c>
      <c r="K133" s="189" t="s">
        <v>157</v>
      </c>
      <c r="L133" s="40"/>
      <c r="M133" s="194" t="s">
        <v>1</v>
      </c>
      <c r="N133" s="195" t="s">
        <v>42</v>
      </c>
      <c r="O133" s="72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8" t="s">
        <v>194</v>
      </c>
      <c r="AT133" s="198" t="s">
        <v>153</v>
      </c>
      <c r="AU133" s="198" t="s">
        <v>159</v>
      </c>
      <c r="AY133" s="18" t="s">
        <v>151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159</v>
      </c>
      <c r="BK133" s="199">
        <f>ROUND(I133*H133,2)</f>
        <v>0</v>
      </c>
      <c r="BL133" s="18" t="s">
        <v>194</v>
      </c>
      <c r="BM133" s="198" t="s">
        <v>185</v>
      </c>
    </row>
    <row r="134" spans="1:65" s="2" customFormat="1" ht="16.5" customHeight="1">
      <c r="A134" s="35"/>
      <c r="B134" s="36"/>
      <c r="C134" s="187" t="s">
        <v>187</v>
      </c>
      <c r="D134" s="187" t="s">
        <v>153</v>
      </c>
      <c r="E134" s="188" t="s">
        <v>1264</v>
      </c>
      <c r="F134" s="189" t="s">
        <v>1265</v>
      </c>
      <c r="G134" s="190" t="s">
        <v>274</v>
      </c>
      <c r="H134" s="191">
        <v>90</v>
      </c>
      <c r="I134" s="192"/>
      <c r="J134" s="193">
        <f>ROUND(I134*H134,2)</f>
        <v>0</v>
      </c>
      <c r="K134" s="189" t="s">
        <v>157</v>
      </c>
      <c r="L134" s="40"/>
      <c r="M134" s="194" t="s">
        <v>1</v>
      </c>
      <c r="N134" s="195" t="s">
        <v>42</v>
      </c>
      <c r="O134" s="72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8" t="s">
        <v>194</v>
      </c>
      <c r="AT134" s="198" t="s">
        <v>153</v>
      </c>
      <c r="AU134" s="198" t="s">
        <v>159</v>
      </c>
      <c r="AY134" s="18" t="s">
        <v>151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159</v>
      </c>
      <c r="BK134" s="199">
        <f>ROUND(I134*H134,2)</f>
        <v>0</v>
      </c>
      <c r="BL134" s="18" t="s">
        <v>194</v>
      </c>
      <c r="BM134" s="198" t="s">
        <v>190</v>
      </c>
    </row>
    <row r="135" spans="1:65" s="2" customFormat="1" ht="16.5" customHeight="1">
      <c r="A135" s="35"/>
      <c r="B135" s="36"/>
      <c r="C135" s="187" t="s">
        <v>175</v>
      </c>
      <c r="D135" s="187" t="s">
        <v>153</v>
      </c>
      <c r="E135" s="188" t="s">
        <v>1266</v>
      </c>
      <c r="F135" s="189" t="s">
        <v>1267</v>
      </c>
      <c r="G135" s="190" t="s">
        <v>274</v>
      </c>
      <c r="H135" s="191">
        <v>45</v>
      </c>
      <c r="I135" s="192"/>
      <c r="J135" s="193">
        <f>ROUND(I135*H135,2)</f>
        <v>0</v>
      </c>
      <c r="K135" s="189" t="s">
        <v>157</v>
      </c>
      <c r="L135" s="40"/>
      <c r="M135" s="194" t="s">
        <v>1</v>
      </c>
      <c r="N135" s="195" t="s">
        <v>42</v>
      </c>
      <c r="O135" s="72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8" t="s">
        <v>194</v>
      </c>
      <c r="AT135" s="198" t="s">
        <v>153</v>
      </c>
      <c r="AU135" s="198" t="s">
        <v>159</v>
      </c>
      <c r="AY135" s="18" t="s">
        <v>151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159</v>
      </c>
      <c r="BK135" s="199">
        <f>ROUND(I135*H135,2)</f>
        <v>0</v>
      </c>
      <c r="BL135" s="18" t="s">
        <v>194</v>
      </c>
      <c r="BM135" s="198" t="s">
        <v>194</v>
      </c>
    </row>
    <row r="136" spans="1:47" s="2" customFormat="1" ht="19.5">
      <c r="A136" s="35"/>
      <c r="B136" s="36"/>
      <c r="C136" s="37"/>
      <c r="D136" s="202" t="s">
        <v>440</v>
      </c>
      <c r="E136" s="37"/>
      <c r="F136" s="244" t="s">
        <v>1253</v>
      </c>
      <c r="G136" s="37"/>
      <c r="H136" s="37"/>
      <c r="I136" s="245"/>
      <c r="J136" s="37"/>
      <c r="K136" s="37"/>
      <c r="L136" s="40"/>
      <c r="M136" s="246"/>
      <c r="N136" s="247"/>
      <c r="O136" s="72"/>
      <c r="P136" s="72"/>
      <c r="Q136" s="72"/>
      <c r="R136" s="72"/>
      <c r="S136" s="72"/>
      <c r="T136" s="73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440</v>
      </c>
      <c r="AU136" s="18" t="s">
        <v>159</v>
      </c>
    </row>
    <row r="137" spans="1:65" s="2" customFormat="1" ht="16.5" customHeight="1">
      <c r="A137" s="35"/>
      <c r="B137" s="36"/>
      <c r="C137" s="187" t="s">
        <v>196</v>
      </c>
      <c r="D137" s="187" t="s">
        <v>153</v>
      </c>
      <c r="E137" s="188" t="s">
        <v>1268</v>
      </c>
      <c r="F137" s="189" t="s">
        <v>1269</v>
      </c>
      <c r="G137" s="190" t="s">
        <v>274</v>
      </c>
      <c r="H137" s="191">
        <v>3</v>
      </c>
      <c r="I137" s="192"/>
      <c r="J137" s="193">
        <f>ROUND(I137*H137,2)</f>
        <v>0</v>
      </c>
      <c r="K137" s="189" t="s">
        <v>157</v>
      </c>
      <c r="L137" s="40"/>
      <c r="M137" s="194" t="s">
        <v>1</v>
      </c>
      <c r="N137" s="195" t="s">
        <v>42</v>
      </c>
      <c r="O137" s="72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8" t="s">
        <v>194</v>
      </c>
      <c r="AT137" s="198" t="s">
        <v>153</v>
      </c>
      <c r="AU137" s="198" t="s">
        <v>159</v>
      </c>
      <c r="AY137" s="18" t="s">
        <v>151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159</v>
      </c>
      <c r="BK137" s="199">
        <f>ROUND(I137*H137,2)</f>
        <v>0</v>
      </c>
      <c r="BL137" s="18" t="s">
        <v>194</v>
      </c>
      <c r="BM137" s="198" t="s">
        <v>199</v>
      </c>
    </row>
    <row r="138" spans="1:47" s="2" customFormat="1" ht="19.5">
      <c r="A138" s="35"/>
      <c r="B138" s="36"/>
      <c r="C138" s="37"/>
      <c r="D138" s="202" t="s">
        <v>440</v>
      </c>
      <c r="E138" s="37"/>
      <c r="F138" s="244" t="s">
        <v>1253</v>
      </c>
      <c r="G138" s="37"/>
      <c r="H138" s="37"/>
      <c r="I138" s="245"/>
      <c r="J138" s="37"/>
      <c r="K138" s="37"/>
      <c r="L138" s="40"/>
      <c r="M138" s="246"/>
      <c r="N138" s="247"/>
      <c r="O138" s="72"/>
      <c r="P138" s="72"/>
      <c r="Q138" s="72"/>
      <c r="R138" s="72"/>
      <c r="S138" s="72"/>
      <c r="T138" s="73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8" t="s">
        <v>440</v>
      </c>
      <c r="AU138" s="18" t="s">
        <v>159</v>
      </c>
    </row>
    <row r="139" spans="1:65" s="2" customFormat="1" ht="21.75" customHeight="1">
      <c r="A139" s="35"/>
      <c r="B139" s="36"/>
      <c r="C139" s="187" t="s">
        <v>180</v>
      </c>
      <c r="D139" s="187" t="s">
        <v>153</v>
      </c>
      <c r="E139" s="188" t="s">
        <v>1270</v>
      </c>
      <c r="F139" s="189" t="s">
        <v>1271</v>
      </c>
      <c r="G139" s="190" t="s">
        <v>174</v>
      </c>
      <c r="H139" s="191">
        <v>4</v>
      </c>
      <c r="I139" s="192"/>
      <c r="J139" s="193">
        <f aca="true" t="shared" si="0" ref="J139:J144">ROUND(I139*H139,2)</f>
        <v>0</v>
      </c>
      <c r="K139" s="189" t="s">
        <v>157</v>
      </c>
      <c r="L139" s="40"/>
      <c r="M139" s="194" t="s">
        <v>1</v>
      </c>
      <c r="N139" s="195" t="s">
        <v>42</v>
      </c>
      <c r="O139" s="72"/>
      <c r="P139" s="196">
        <f aca="true" t="shared" si="1" ref="P139:P144">O139*H139</f>
        <v>0</v>
      </c>
      <c r="Q139" s="196">
        <v>0</v>
      </c>
      <c r="R139" s="196">
        <f aca="true" t="shared" si="2" ref="R139:R144">Q139*H139</f>
        <v>0</v>
      </c>
      <c r="S139" s="196">
        <v>0</v>
      </c>
      <c r="T139" s="197">
        <f aca="true" t="shared" si="3" ref="T139:T144"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8" t="s">
        <v>194</v>
      </c>
      <c r="AT139" s="198" t="s">
        <v>153</v>
      </c>
      <c r="AU139" s="198" t="s">
        <v>159</v>
      </c>
      <c r="AY139" s="18" t="s">
        <v>151</v>
      </c>
      <c r="BE139" s="199">
        <f aca="true" t="shared" si="4" ref="BE139:BE144">IF(N139="základní",J139,0)</f>
        <v>0</v>
      </c>
      <c r="BF139" s="199">
        <f aca="true" t="shared" si="5" ref="BF139:BF144">IF(N139="snížená",J139,0)</f>
        <v>0</v>
      </c>
      <c r="BG139" s="199">
        <f aca="true" t="shared" si="6" ref="BG139:BG144">IF(N139="zákl. přenesená",J139,0)</f>
        <v>0</v>
      </c>
      <c r="BH139" s="199">
        <f aca="true" t="shared" si="7" ref="BH139:BH144">IF(N139="sníž. přenesená",J139,0)</f>
        <v>0</v>
      </c>
      <c r="BI139" s="199">
        <f aca="true" t="shared" si="8" ref="BI139:BI144">IF(N139="nulová",J139,0)</f>
        <v>0</v>
      </c>
      <c r="BJ139" s="18" t="s">
        <v>159</v>
      </c>
      <c r="BK139" s="199">
        <f aca="true" t="shared" si="9" ref="BK139:BK144">ROUND(I139*H139,2)</f>
        <v>0</v>
      </c>
      <c r="BL139" s="18" t="s">
        <v>194</v>
      </c>
      <c r="BM139" s="198" t="s">
        <v>205</v>
      </c>
    </row>
    <row r="140" spans="1:65" s="2" customFormat="1" ht="21.75" customHeight="1">
      <c r="A140" s="35"/>
      <c r="B140" s="36"/>
      <c r="C140" s="187" t="s">
        <v>207</v>
      </c>
      <c r="D140" s="187" t="s">
        <v>153</v>
      </c>
      <c r="E140" s="188" t="s">
        <v>1272</v>
      </c>
      <c r="F140" s="189" t="s">
        <v>1273</v>
      </c>
      <c r="G140" s="190" t="s">
        <v>174</v>
      </c>
      <c r="H140" s="191">
        <v>6</v>
      </c>
      <c r="I140" s="192"/>
      <c r="J140" s="193">
        <f t="shared" si="0"/>
        <v>0</v>
      </c>
      <c r="K140" s="189" t="s">
        <v>157</v>
      </c>
      <c r="L140" s="40"/>
      <c r="M140" s="194" t="s">
        <v>1</v>
      </c>
      <c r="N140" s="195" t="s">
        <v>42</v>
      </c>
      <c r="O140" s="72"/>
      <c r="P140" s="196">
        <f t="shared" si="1"/>
        <v>0</v>
      </c>
      <c r="Q140" s="196">
        <v>0</v>
      </c>
      <c r="R140" s="196">
        <f t="shared" si="2"/>
        <v>0</v>
      </c>
      <c r="S140" s="196">
        <v>0</v>
      </c>
      <c r="T140" s="197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8" t="s">
        <v>194</v>
      </c>
      <c r="AT140" s="198" t="s">
        <v>153</v>
      </c>
      <c r="AU140" s="198" t="s">
        <v>159</v>
      </c>
      <c r="AY140" s="18" t="s">
        <v>151</v>
      </c>
      <c r="BE140" s="199">
        <f t="shared" si="4"/>
        <v>0</v>
      </c>
      <c r="BF140" s="199">
        <f t="shared" si="5"/>
        <v>0</v>
      </c>
      <c r="BG140" s="199">
        <f t="shared" si="6"/>
        <v>0</v>
      </c>
      <c r="BH140" s="199">
        <f t="shared" si="7"/>
        <v>0</v>
      </c>
      <c r="BI140" s="199">
        <f t="shared" si="8"/>
        <v>0</v>
      </c>
      <c r="BJ140" s="18" t="s">
        <v>159</v>
      </c>
      <c r="BK140" s="199">
        <f t="shared" si="9"/>
        <v>0</v>
      </c>
      <c r="BL140" s="18" t="s">
        <v>194</v>
      </c>
      <c r="BM140" s="198" t="s">
        <v>210</v>
      </c>
    </row>
    <row r="141" spans="1:65" s="2" customFormat="1" ht="21.75" customHeight="1">
      <c r="A141" s="35"/>
      <c r="B141" s="36"/>
      <c r="C141" s="187" t="s">
        <v>185</v>
      </c>
      <c r="D141" s="187" t="s">
        <v>153</v>
      </c>
      <c r="E141" s="188" t="s">
        <v>1274</v>
      </c>
      <c r="F141" s="189" t="s">
        <v>1275</v>
      </c>
      <c r="G141" s="190" t="s">
        <v>174</v>
      </c>
      <c r="H141" s="191">
        <v>22</v>
      </c>
      <c r="I141" s="192"/>
      <c r="J141" s="193">
        <f t="shared" si="0"/>
        <v>0</v>
      </c>
      <c r="K141" s="189" t="s">
        <v>157</v>
      </c>
      <c r="L141" s="40"/>
      <c r="M141" s="194" t="s">
        <v>1</v>
      </c>
      <c r="N141" s="195" t="s">
        <v>42</v>
      </c>
      <c r="O141" s="72"/>
      <c r="P141" s="196">
        <f t="shared" si="1"/>
        <v>0</v>
      </c>
      <c r="Q141" s="196">
        <v>0</v>
      </c>
      <c r="R141" s="196">
        <f t="shared" si="2"/>
        <v>0</v>
      </c>
      <c r="S141" s="196">
        <v>0</v>
      </c>
      <c r="T141" s="197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8" t="s">
        <v>194</v>
      </c>
      <c r="AT141" s="198" t="s">
        <v>153</v>
      </c>
      <c r="AU141" s="198" t="s">
        <v>159</v>
      </c>
      <c r="AY141" s="18" t="s">
        <v>151</v>
      </c>
      <c r="BE141" s="199">
        <f t="shared" si="4"/>
        <v>0</v>
      </c>
      <c r="BF141" s="199">
        <f t="shared" si="5"/>
        <v>0</v>
      </c>
      <c r="BG141" s="199">
        <f t="shared" si="6"/>
        <v>0</v>
      </c>
      <c r="BH141" s="199">
        <f t="shared" si="7"/>
        <v>0</v>
      </c>
      <c r="BI141" s="199">
        <f t="shared" si="8"/>
        <v>0</v>
      </c>
      <c r="BJ141" s="18" t="s">
        <v>159</v>
      </c>
      <c r="BK141" s="199">
        <f t="shared" si="9"/>
        <v>0</v>
      </c>
      <c r="BL141" s="18" t="s">
        <v>194</v>
      </c>
      <c r="BM141" s="198" t="s">
        <v>213</v>
      </c>
    </row>
    <row r="142" spans="1:65" s="2" customFormat="1" ht="16.5" customHeight="1">
      <c r="A142" s="35"/>
      <c r="B142" s="36"/>
      <c r="C142" s="187" t="s">
        <v>214</v>
      </c>
      <c r="D142" s="187" t="s">
        <v>153</v>
      </c>
      <c r="E142" s="188" t="s">
        <v>1276</v>
      </c>
      <c r="F142" s="189" t="s">
        <v>1277</v>
      </c>
      <c r="G142" s="190" t="s">
        <v>174</v>
      </c>
      <c r="H142" s="191">
        <v>80</v>
      </c>
      <c r="I142" s="192"/>
      <c r="J142" s="193">
        <f t="shared" si="0"/>
        <v>0</v>
      </c>
      <c r="K142" s="189" t="s">
        <v>1232</v>
      </c>
      <c r="L142" s="40"/>
      <c r="M142" s="194" t="s">
        <v>1</v>
      </c>
      <c r="N142" s="195" t="s">
        <v>42</v>
      </c>
      <c r="O142" s="72"/>
      <c r="P142" s="196">
        <f t="shared" si="1"/>
        <v>0</v>
      </c>
      <c r="Q142" s="196">
        <v>0</v>
      </c>
      <c r="R142" s="196">
        <f t="shared" si="2"/>
        <v>0</v>
      </c>
      <c r="S142" s="196">
        <v>0</v>
      </c>
      <c r="T142" s="197">
        <f t="shared" si="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8" t="s">
        <v>194</v>
      </c>
      <c r="AT142" s="198" t="s">
        <v>153</v>
      </c>
      <c r="AU142" s="198" t="s">
        <v>159</v>
      </c>
      <c r="AY142" s="18" t="s">
        <v>151</v>
      </c>
      <c r="BE142" s="199">
        <f t="shared" si="4"/>
        <v>0</v>
      </c>
      <c r="BF142" s="199">
        <f t="shared" si="5"/>
        <v>0</v>
      </c>
      <c r="BG142" s="199">
        <f t="shared" si="6"/>
        <v>0</v>
      </c>
      <c r="BH142" s="199">
        <f t="shared" si="7"/>
        <v>0</v>
      </c>
      <c r="BI142" s="199">
        <f t="shared" si="8"/>
        <v>0</v>
      </c>
      <c r="BJ142" s="18" t="s">
        <v>159</v>
      </c>
      <c r="BK142" s="199">
        <f t="shared" si="9"/>
        <v>0</v>
      </c>
      <c r="BL142" s="18" t="s">
        <v>194</v>
      </c>
      <c r="BM142" s="198" t="s">
        <v>217</v>
      </c>
    </row>
    <row r="143" spans="1:65" s="2" customFormat="1" ht="24.2" customHeight="1">
      <c r="A143" s="35"/>
      <c r="B143" s="36"/>
      <c r="C143" s="187" t="s">
        <v>190</v>
      </c>
      <c r="D143" s="187" t="s">
        <v>153</v>
      </c>
      <c r="E143" s="188" t="s">
        <v>1278</v>
      </c>
      <c r="F143" s="189" t="s">
        <v>1279</v>
      </c>
      <c r="G143" s="190" t="s">
        <v>184</v>
      </c>
      <c r="H143" s="191">
        <v>1.689</v>
      </c>
      <c r="I143" s="192"/>
      <c r="J143" s="193">
        <f t="shared" si="0"/>
        <v>0</v>
      </c>
      <c r="K143" s="189" t="s">
        <v>157</v>
      </c>
      <c r="L143" s="40"/>
      <c r="M143" s="194" t="s">
        <v>1</v>
      </c>
      <c r="N143" s="195" t="s">
        <v>42</v>
      </c>
      <c r="O143" s="72"/>
      <c r="P143" s="196">
        <f t="shared" si="1"/>
        <v>0</v>
      </c>
      <c r="Q143" s="196">
        <v>0</v>
      </c>
      <c r="R143" s="196">
        <f t="shared" si="2"/>
        <v>0</v>
      </c>
      <c r="S143" s="196">
        <v>0</v>
      </c>
      <c r="T143" s="197">
        <f t="shared" si="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8" t="s">
        <v>194</v>
      </c>
      <c r="AT143" s="198" t="s">
        <v>153</v>
      </c>
      <c r="AU143" s="198" t="s">
        <v>159</v>
      </c>
      <c r="AY143" s="18" t="s">
        <v>151</v>
      </c>
      <c r="BE143" s="199">
        <f t="shared" si="4"/>
        <v>0</v>
      </c>
      <c r="BF143" s="199">
        <f t="shared" si="5"/>
        <v>0</v>
      </c>
      <c r="BG143" s="199">
        <f t="shared" si="6"/>
        <v>0</v>
      </c>
      <c r="BH143" s="199">
        <f t="shared" si="7"/>
        <v>0</v>
      </c>
      <c r="BI143" s="199">
        <f t="shared" si="8"/>
        <v>0</v>
      </c>
      <c r="BJ143" s="18" t="s">
        <v>159</v>
      </c>
      <c r="BK143" s="199">
        <f t="shared" si="9"/>
        <v>0</v>
      </c>
      <c r="BL143" s="18" t="s">
        <v>194</v>
      </c>
      <c r="BM143" s="198" t="s">
        <v>229</v>
      </c>
    </row>
    <row r="144" spans="1:65" s="2" customFormat="1" ht="24.2" customHeight="1">
      <c r="A144" s="35"/>
      <c r="B144" s="36"/>
      <c r="C144" s="187" t="s">
        <v>8</v>
      </c>
      <c r="D144" s="187" t="s">
        <v>153</v>
      </c>
      <c r="E144" s="188" t="s">
        <v>1280</v>
      </c>
      <c r="F144" s="189" t="s">
        <v>1281</v>
      </c>
      <c r="G144" s="190" t="s">
        <v>479</v>
      </c>
      <c r="H144" s="258"/>
      <c r="I144" s="192"/>
      <c r="J144" s="193">
        <f t="shared" si="0"/>
        <v>0</v>
      </c>
      <c r="K144" s="189" t="s">
        <v>157</v>
      </c>
      <c r="L144" s="40"/>
      <c r="M144" s="194" t="s">
        <v>1</v>
      </c>
      <c r="N144" s="195" t="s">
        <v>42</v>
      </c>
      <c r="O144" s="72"/>
      <c r="P144" s="196">
        <f t="shared" si="1"/>
        <v>0</v>
      </c>
      <c r="Q144" s="196">
        <v>0</v>
      </c>
      <c r="R144" s="196">
        <f t="shared" si="2"/>
        <v>0</v>
      </c>
      <c r="S144" s="196">
        <v>0</v>
      </c>
      <c r="T144" s="197">
        <f t="shared" si="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8" t="s">
        <v>194</v>
      </c>
      <c r="AT144" s="198" t="s">
        <v>153</v>
      </c>
      <c r="AU144" s="198" t="s">
        <v>159</v>
      </c>
      <c r="AY144" s="18" t="s">
        <v>151</v>
      </c>
      <c r="BE144" s="199">
        <f t="shared" si="4"/>
        <v>0</v>
      </c>
      <c r="BF144" s="199">
        <f t="shared" si="5"/>
        <v>0</v>
      </c>
      <c r="BG144" s="199">
        <f t="shared" si="6"/>
        <v>0</v>
      </c>
      <c r="BH144" s="199">
        <f t="shared" si="7"/>
        <v>0</v>
      </c>
      <c r="BI144" s="199">
        <f t="shared" si="8"/>
        <v>0</v>
      </c>
      <c r="BJ144" s="18" t="s">
        <v>159</v>
      </c>
      <c r="BK144" s="199">
        <f t="shared" si="9"/>
        <v>0</v>
      </c>
      <c r="BL144" s="18" t="s">
        <v>194</v>
      </c>
      <c r="BM144" s="198" t="s">
        <v>232</v>
      </c>
    </row>
    <row r="145" spans="2:63" s="12" customFormat="1" ht="22.9" customHeight="1">
      <c r="B145" s="171"/>
      <c r="C145" s="172"/>
      <c r="D145" s="173" t="s">
        <v>75</v>
      </c>
      <c r="E145" s="185" t="s">
        <v>1282</v>
      </c>
      <c r="F145" s="185" t="s">
        <v>1283</v>
      </c>
      <c r="G145" s="172"/>
      <c r="H145" s="172"/>
      <c r="I145" s="175"/>
      <c r="J145" s="186">
        <f>BK145</f>
        <v>0</v>
      </c>
      <c r="K145" s="172"/>
      <c r="L145" s="177"/>
      <c r="M145" s="178"/>
      <c r="N145" s="179"/>
      <c r="O145" s="179"/>
      <c r="P145" s="180">
        <f>SUM(P146:P149)</f>
        <v>0</v>
      </c>
      <c r="Q145" s="179"/>
      <c r="R145" s="180">
        <f>SUM(R146:R149)</f>
        <v>0</v>
      </c>
      <c r="S145" s="179"/>
      <c r="T145" s="181">
        <f>SUM(T146:T149)</f>
        <v>0</v>
      </c>
      <c r="AR145" s="182" t="s">
        <v>159</v>
      </c>
      <c r="AT145" s="183" t="s">
        <v>75</v>
      </c>
      <c r="AU145" s="183" t="s">
        <v>84</v>
      </c>
      <c r="AY145" s="182" t="s">
        <v>151</v>
      </c>
      <c r="BK145" s="184">
        <f>SUM(BK146:BK149)</f>
        <v>0</v>
      </c>
    </row>
    <row r="146" spans="1:65" s="2" customFormat="1" ht="16.5" customHeight="1">
      <c r="A146" s="35"/>
      <c r="B146" s="36"/>
      <c r="C146" s="187" t="s">
        <v>194</v>
      </c>
      <c r="D146" s="187" t="s">
        <v>153</v>
      </c>
      <c r="E146" s="188" t="s">
        <v>1284</v>
      </c>
      <c r="F146" s="189" t="s">
        <v>1285</v>
      </c>
      <c r="G146" s="190" t="s">
        <v>274</v>
      </c>
      <c r="H146" s="191">
        <v>350</v>
      </c>
      <c r="I146" s="192"/>
      <c r="J146" s="193">
        <f>ROUND(I146*H146,2)</f>
        <v>0</v>
      </c>
      <c r="K146" s="189" t="s">
        <v>157</v>
      </c>
      <c r="L146" s="40"/>
      <c r="M146" s="194" t="s">
        <v>1</v>
      </c>
      <c r="N146" s="195" t="s">
        <v>42</v>
      </c>
      <c r="O146" s="72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8" t="s">
        <v>194</v>
      </c>
      <c r="AT146" s="198" t="s">
        <v>153</v>
      </c>
      <c r="AU146" s="198" t="s">
        <v>159</v>
      </c>
      <c r="AY146" s="18" t="s">
        <v>151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159</v>
      </c>
      <c r="BK146" s="199">
        <f>ROUND(I146*H146,2)</f>
        <v>0</v>
      </c>
      <c r="BL146" s="18" t="s">
        <v>194</v>
      </c>
      <c r="BM146" s="198" t="s">
        <v>235</v>
      </c>
    </row>
    <row r="147" spans="1:65" s="2" customFormat="1" ht="21.75" customHeight="1">
      <c r="A147" s="35"/>
      <c r="B147" s="36"/>
      <c r="C147" s="187" t="s">
        <v>236</v>
      </c>
      <c r="D147" s="187" t="s">
        <v>153</v>
      </c>
      <c r="E147" s="188" t="s">
        <v>1286</v>
      </c>
      <c r="F147" s="189" t="s">
        <v>1287</v>
      </c>
      <c r="G147" s="190" t="s">
        <v>274</v>
      </c>
      <c r="H147" s="191">
        <v>48</v>
      </c>
      <c r="I147" s="192"/>
      <c r="J147" s="193">
        <f>ROUND(I147*H147,2)</f>
        <v>0</v>
      </c>
      <c r="K147" s="189" t="s">
        <v>157</v>
      </c>
      <c r="L147" s="40"/>
      <c r="M147" s="194" t="s">
        <v>1</v>
      </c>
      <c r="N147" s="195" t="s">
        <v>42</v>
      </c>
      <c r="O147" s="72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8" t="s">
        <v>194</v>
      </c>
      <c r="AT147" s="198" t="s">
        <v>153</v>
      </c>
      <c r="AU147" s="198" t="s">
        <v>159</v>
      </c>
      <c r="AY147" s="18" t="s">
        <v>151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8" t="s">
        <v>159</v>
      </c>
      <c r="BK147" s="199">
        <f>ROUND(I147*H147,2)</f>
        <v>0</v>
      </c>
      <c r="BL147" s="18" t="s">
        <v>194</v>
      </c>
      <c r="BM147" s="198" t="s">
        <v>239</v>
      </c>
    </row>
    <row r="148" spans="1:65" s="2" customFormat="1" ht="21.75" customHeight="1">
      <c r="A148" s="35"/>
      <c r="B148" s="36"/>
      <c r="C148" s="187" t="s">
        <v>199</v>
      </c>
      <c r="D148" s="187" t="s">
        <v>153</v>
      </c>
      <c r="E148" s="188" t="s">
        <v>1288</v>
      </c>
      <c r="F148" s="189" t="s">
        <v>1289</v>
      </c>
      <c r="G148" s="190" t="s">
        <v>274</v>
      </c>
      <c r="H148" s="191">
        <v>350</v>
      </c>
      <c r="I148" s="192"/>
      <c r="J148" s="193">
        <f>ROUND(I148*H148,2)</f>
        <v>0</v>
      </c>
      <c r="K148" s="189" t="s">
        <v>157</v>
      </c>
      <c r="L148" s="40"/>
      <c r="M148" s="194" t="s">
        <v>1</v>
      </c>
      <c r="N148" s="195" t="s">
        <v>42</v>
      </c>
      <c r="O148" s="72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8" t="s">
        <v>194</v>
      </c>
      <c r="AT148" s="198" t="s">
        <v>153</v>
      </c>
      <c r="AU148" s="198" t="s">
        <v>159</v>
      </c>
      <c r="AY148" s="18" t="s">
        <v>151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159</v>
      </c>
      <c r="BK148" s="199">
        <f>ROUND(I148*H148,2)</f>
        <v>0</v>
      </c>
      <c r="BL148" s="18" t="s">
        <v>194</v>
      </c>
      <c r="BM148" s="198" t="s">
        <v>252</v>
      </c>
    </row>
    <row r="149" spans="1:65" s="2" customFormat="1" ht="24.2" customHeight="1">
      <c r="A149" s="35"/>
      <c r="B149" s="36"/>
      <c r="C149" s="187" t="s">
        <v>254</v>
      </c>
      <c r="D149" s="187" t="s">
        <v>153</v>
      </c>
      <c r="E149" s="188" t="s">
        <v>1290</v>
      </c>
      <c r="F149" s="189" t="s">
        <v>1291</v>
      </c>
      <c r="G149" s="190" t="s">
        <v>274</v>
      </c>
      <c r="H149" s="191">
        <v>48</v>
      </c>
      <c r="I149" s="192"/>
      <c r="J149" s="193">
        <f>ROUND(I149*H149,2)</f>
        <v>0</v>
      </c>
      <c r="K149" s="189" t="s">
        <v>157</v>
      </c>
      <c r="L149" s="40"/>
      <c r="M149" s="194" t="s">
        <v>1</v>
      </c>
      <c r="N149" s="195" t="s">
        <v>42</v>
      </c>
      <c r="O149" s="72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8" t="s">
        <v>194</v>
      </c>
      <c r="AT149" s="198" t="s">
        <v>153</v>
      </c>
      <c r="AU149" s="198" t="s">
        <v>159</v>
      </c>
      <c r="AY149" s="18" t="s">
        <v>151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159</v>
      </c>
      <c r="BK149" s="199">
        <f>ROUND(I149*H149,2)</f>
        <v>0</v>
      </c>
      <c r="BL149" s="18" t="s">
        <v>194</v>
      </c>
      <c r="BM149" s="198" t="s">
        <v>257</v>
      </c>
    </row>
    <row r="150" spans="2:63" s="12" customFormat="1" ht="25.9" customHeight="1">
      <c r="B150" s="171"/>
      <c r="C150" s="172"/>
      <c r="D150" s="173" t="s">
        <v>75</v>
      </c>
      <c r="E150" s="174" t="s">
        <v>1243</v>
      </c>
      <c r="F150" s="174" t="s">
        <v>1244</v>
      </c>
      <c r="G150" s="172"/>
      <c r="H150" s="172"/>
      <c r="I150" s="175"/>
      <c r="J150" s="176">
        <f>BK150</f>
        <v>0</v>
      </c>
      <c r="K150" s="172"/>
      <c r="L150" s="177"/>
      <c r="M150" s="178"/>
      <c r="N150" s="179"/>
      <c r="O150" s="179"/>
      <c r="P150" s="180">
        <f>SUM(P151:P154)</f>
        <v>0</v>
      </c>
      <c r="Q150" s="179"/>
      <c r="R150" s="180">
        <f>SUM(R151:R154)</f>
        <v>0</v>
      </c>
      <c r="S150" s="179"/>
      <c r="T150" s="181">
        <f>SUM(T151:T154)</f>
        <v>0</v>
      </c>
      <c r="AR150" s="182" t="s">
        <v>158</v>
      </c>
      <c r="AT150" s="183" t="s">
        <v>75</v>
      </c>
      <c r="AU150" s="183" t="s">
        <v>76</v>
      </c>
      <c r="AY150" s="182" t="s">
        <v>151</v>
      </c>
      <c r="BK150" s="184">
        <f>SUM(BK151:BK154)</f>
        <v>0</v>
      </c>
    </row>
    <row r="151" spans="1:65" s="2" customFormat="1" ht="16.5" customHeight="1">
      <c r="A151" s="35"/>
      <c r="B151" s="36"/>
      <c r="C151" s="187" t="s">
        <v>205</v>
      </c>
      <c r="D151" s="187" t="s">
        <v>153</v>
      </c>
      <c r="E151" s="188" t="s">
        <v>1292</v>
      </c>
      <c r="F151" s="189" t="s">
        <v>1293</v>
      </c>
      <c r="G151" s="190" t="s">
        <v>911</v>
      </c>
      <c r="H151" s="191">
        <v>80</v>
      </c>
      <c r="I151" s="192"/>
      <c r="J151" s="193">
        <f>ROUND(I151*H151,2)</f>
        <v>0</v>
      </c>
      <c r="K151" s="189" t="s">
        <v>157</v>
      </c>
      <c r="L151" s="40"/>
      <c r="M151" s="194" t="s">
        <v>1</v>
      </c>
      <c r="N151" s="195" t="s">
        <v>42</v>
      </c>
      <c r="O151" s="72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8" t="s">
        <v>1247</v>
      </c>
      <c r="AT151" s="198" t="s">
        <v>153</v>
      </c>
      <c r="AU151" s="198" t="s">
        <v>84</v>
      </c>
      <c r="AY151" s="18" t="s">
        <v>151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159</v>
      </c>
      <c r="BK151" s="199">
        <f>ROUND(I151*H151,2)</f>
        <v>0</v>
      </c>
      <c r="BL151" s="18" t="s">
        <v>1247</v>
      </c>
      <c r="BM151" s="198" t="s">
        <v>261</v>
      </c>
    </row>
    <row r="152" spans="1:47" s="2" customFormat="1" ht="19.5">
      <c r="A152" s="35"/>
      <c r="B152" s="36"/>
      <c r="C152" s="37"/>
      <c r="D152" s="202" t="s">
        <v>440</v>
      </c>
      <c r="E152" s="37"/>
      <c r="F152" s="244" t="s">
        <v>1294</v>
      </c>
      <c r="G152" s="37"/>
      <c r="H152" s="37"/>
      <c r="I152" s="245"/>
      <c r="J152" s="37"/>
      <c r="K152" s="37"/>
      <c r="L152" s="40"/>
      <c r="M152" s="246"/>
      <c r="N152" s="247"/>
      <c r="O152" s="72"/>
      <c r="P152" s="72"/>
      <c r="Q152" s="72"/>
      <c r="R152" s="72"/>
      <c r="S152" s="72"/>
      <c r="T152" s="73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8" t="s">
        <v>440</v>
      </c>
      <c r="AU152" s="18" t="s">
        <v>84</v>
      </c>
    </row>
    <row r="153" spans="1:65" s="2" customFormat="1" ht="21.75" customHeight="1">
      <c r="A153" s="35"/>
      <c r="B153" s="36"/>
      <c r="C153" s="187" t="s">
        <v>7</v>
      </c>
      <c r="D153" s="187" t="s">
        <v>153</v>
      </c>
      <c r="E153" s="188" t="s">
        <v>1245</v>
      </c>
      <c r="F153" s="189" t="s">
        <v>1246</v>
      </c>
      <c r="G153" s="190" t="s">
        <v>911</v>
      </c>
      <c r="H153" s="191">
        <v>40</v>
      </c>
      <c r="I153" s="192"/>
      <c r="J153" s="193">
        <f>ROUND(I153*H153,2)</f>
        <v>0</v>
      </c>
      <c r="K153" s="189" t="s">
        <v>157</v>
      </c>
      <c r="L153" s="40"/>
      <c r="M153" s="194" t="s">
        <v>1</v>
      </c>
      <c r="N153" s="195" t="s">
        <v>42</v>
      </c>
      <c r="O153" s="72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8" t="s">
        <v>1247</v>
      </c>
      <c r="AT153" s="198" t="s">
        <v>153</v>
      </c>
      <c r="AU153" s="198" t="s">
        <v>84</v>
      </c>
      <c r="AY153" s="18" t="s">
        <v>151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8" t="s">
        <v>159</v>
      </c>
      <c r="BK153" s="199">
        <f>ROUND(I153*H153,2)</f>
        <v>0</v>
      </c>
      <c r="BL153" s="18" t="s">
        <v>1247</v>
      </c>
      <c r="BM153" s="198" t="s">
        <v>264</v>
      </c>
    </row>
    <row r="154" spans="1:47" s="2" customFormat="1" ht="19.5">
      <c r="A154" s="35"/>
      <c r="B154" s="36"/>
      <c r="C154" s="37"/>
      <c r="D154" s="202" t="s">
        <v>440</v>
      </c>
      <c r="E154" s="37"/>
      <c r="F154" s="244" t="s">
        <v>1248</v>
      </c>
      <c r="G154" s="37"/>
      <c r="H154" s="37"/>
      <c r="I154" s="245"/>
      <c r="J154" s="37"/>
      <c r="K154" s="37"/>
      <c r="L154" s="40"/>
      <c r="M154" s="267"/>
      <c r="N154" s="268"/>
      <c r="O154" s="261"/>
      <c r="P154" s="261"/>
      <c r="Q154" s="261"/>
      <c r="R154" s="261"/>
      <c r="S154" s="261"/>
      <c r="T154" s="26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8" t="s">
        <v>440</v>
      </c>
      <c r="AU154" s="18" t="s">
        <v>84</v>
      </c>
    </row>
    <row r="155" spans="1:31" s="2" customFormat="1" ht="6.95" customHeight="1">
      <c r="A155" s="35"/>
      <c r="B155" s="55"/>
      <c r="C155" s="56"/>
      <c r="D155" s="56"/>
      <c r="E155" s="56"/>
      <c r="F155" s="56"/>
      <c r="G155" s="56"/>
      <c r="H155" s="56"/>
      <c r="I155" s="56"/>
      <c r="J155" s="56"/>
      <c r="K155" s="56"/>
      <c r="L155" s="40"/>
      <c r="M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</row>
  </sheetData>
  <sheetProtection algorithmName="SHA-512" hashValue="lueJ8EzPy9w6kt7qaux1Kl0rl6rjN2g31e7XvMLlrAlGIn1OVDZtX3/lyAtX7j9DEULrFuzMCbmE5+13htAMIA==" saltValue="NCyVDBCqFkHeWgJaIjh0dBmS2qIR1cv1cIXJ8obXdw8eWOL/PJoyldwPubt+D04F0zDPvfAYfGRuN2RdXkPRKg==" spinCount="100000" sheet="1" objects="1" scenarios="1" formatColumns="0" formatRows="0" autoFilter="0"/>
  <autoFilter ref="C119:K154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9"/>
  <sheetViews>
    <sheetView showGridLines="0" workbookViewId="0" topLeftCell="A146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100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84</v>
      </c>
    </row>
    <row r="4" spans="2:46" s="1" customFormat="1" ht="24.95" customHeight="1">
      <c r="B4" s="21"/>
      <c r="D4" s="111" t="s">
        <v>104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1" t="str">
        <f>'Rekapitulace stavby'!K6</f>
        <v>Výměna oken a rekonstrukce zdravotně-technických instalací v domě Dejvická 397/34</v>
      </c>
      <c r="F7" s="312"/>
      <c r="G7" s="312"/>
      <c r="H7" s="312"/>
      <c r="L7" s="21"/>
    </row>
    <row r="8" spans="1:31" s="2" customFormat="1" ht="12" customHeight="1">
      <c r="A8" s="35"/>
      <c r="B8" s="40"/>
      <c r="C8" s="35"/>
      <c r="D8" s="113" t="s">
        <v>105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3" t="s">
        <v>1295</v>
      </c>
      <c r="F9" s="314"/>
      <c r="G9" s="314"/>
      <c r="H9" s="314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17</v>
      </c>
      <c r="E11" s="35"/>
      <c r="F11" s="114" t="s">
        <v>1</v>
      </c>
      <c r="G11" s="35"/>
      <c r="H11" s="35"/>
      <c r="I11" s="113" t="s">
        <v>18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19</v>
      </c>
      <c r="E12" s="35"/>
      <c r="F12" s="114" t="s">
        <v>20</v>
      </c>
      <c r="G12" s="35"/>
      <c r="H12" s="35"/>
      <c r="I12" s="113" t="s">
        <v>21</v>
      </c>
      <c r="J12" s="115">
        <f>'Rekapitulace stavby'!AN8</f>
        <v>44701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22</v>
      </c>
      <c r="E14" s="35"/>
      <c r="F14" s="35"/>
      <c r="G14" s="35"/>
      <c r="H14" s="35"/>
      <c r="I14" s="113" t="s">
        <v>23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>Městská část Praha 6, v zast. SNEO a.s.</v>
      </c>
      <c r="F15" s="35"/>
      <c r="G15" s="35"/>
      <c r="H15" s="35"/>
      <c r="I15" s="113" t="s">
        <v>25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26</v>
      </c>
      <c r="E17" s="35"/>
      <c r="F17" s="35"/>
      <c r="G17" s="35"/>
      <c r="H17" s="35"/>
      <c r="I17" s="113" t="s">
        <v>23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3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28</v>
      </c>
      <c r="E20" s="35"/>
      <c r="F20" s="35"/>
      <c r="G20" s="35"/>
      <c r="H20" s="35"/>
      <c r="I20" s="113" t="s">
        <v>23</v>
      </c>
      <c r="J20" s="114" t="str">
        <f>IF('Rekapitulace stavby'!AN16="","",'Rekapitulace stavby'!AN16)</f>
        <v>05791103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>Sibre s.r.o.</v>
      </c>
      <c r="F21" s="35"/>
      <c r="G21" s="35"/>
      <c r="H21" s="35"/>
      <c r="I21" s="113" t="s">
        <v>25</v>
      </c>
      <c r="J21" s="114" t="str">
        <f>IF('Rekapitulace stavby'!AN17="","",'Rekapitulace stavby'!AN17)</f>
        <v>CZ05791103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32</v>
      </c>
      <c r="E23" s="35"/>
      <c r="F23" s="35"/>
      <c r="G23" s="35"/>
      <c r="H23" s="35"/>
      <c r="I23" s="113" t="s">
        <v>23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>Simona Králová</v>
      </c>
      <c r="F24" s="35"/>
      <c r="G24" s="35"/>
      <c r="H24" s="35"/>
      <c r="I24" s="113" t="s">
        <v>25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7" t="s">
        <v>1</v>
      </c>
      <c r="F27" s="317"/>
      <c r="G27" s="317"/>
      <c r="H27" s="317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ROUND(J123,2)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40</v>
      </c>
      <c r="E33" s="113" t="s">
        <v>41</v>
      </c>
      <c r="F33" s="124">
        <f>ROUND((SUM(BE123:BE168)),2)</f>
        <v>0</v>
      </c>
      <c r="G33" s="35"/>
      <c r="H33" s="35"/>
      <c r="I33" s="125">
        <v>0.21</v>
      </c>
      <c r="J33" s="124">
        <f>ROUND(((SUM(BE123:BE168))*I33),2)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42</v>
      </c>
      <c r="F34" s="124">
        <f>ROUND((SUM(BF123:BF168)),2)</f>
        <v>0</v>
      </c>
      <c r="G34" s="35"/>
      <c r="H34" s="35"/>
      <c r="I34" s="125">
        <v>0.15</v>
      </c>
      <c r="J34" s="124">
        <f>ROUND(((SUM(BF123:BF168))*I34),2)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43</v>
      </c>
      <c r="F35" s="124">
        <f>ROUND((SUM(BG123:BG168)),2)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44</v>
      </c>
      <c r="F36" s="124">
        <f>ROUND((SUM(BH123:BH168)),2)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ROUND((SUM(BI123:BI168)),2)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8" t="str">
        <f>E7</f>
        <v>Výměna oken a rekonstrukce zdravotně-technických instalací v domě Dejvická 397/34</v>
      </c>
      <c r="F85" s="319"/>
      <c r="G85" s="319"/>
      <c r="H85" s="31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105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0" t="str">
        <f>E9</f>
        <v>06 - D1_4_3 - Vytápění</v>
      </c>
      <c r="F87" s="320"/>
      <c r="G87" s="320"/>
      <c r="H87" s="320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19</v>
      </c>
      <c r="D89" s="37"/>
      <c r="E89" s="37"/>
      <c r="F89" s="28" t="str">
        <f>F12</f>
        <v xml:space="preserve"> </v>
      </c>
      <c r="G89" s="37"/>
      <c r="H89" s="37"/>
      <c r="I89" s="30" t="s">
        <v>21</v>
      </c>
      <c r="J89" s="67">
        <f>IF(J12="","",J12)</f>
        <v>44701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22</v>
      </c>
      <c r="D91" s="37"/>
      <c r="E91" s="37"/>
      <c r="F91" s="28" t="str">
        <f>E15</f>
        <v>Městská část Praha 6, v zast. SNEO a.s.</v>
      </c>
      <c r="G91" s="37"/>
      <c r="H91" s="37"/>
      <c r="I91" s="30" t="s">
        <v>28</v>
      </c>
      <c r="J91" s="33" t="str">
        <f>E21</f>
        <v>Sibre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Simona Králová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108</v>
      </c>
      <c r="D94" s="145"/>
      <c r="E94" s="145"/>
      <c r="F94" s="145"/>
      <c r="G94" s="145"/>
      <c r="H94" s="145"/>
      <c r="I94" s="145"/>
      <c r="J94" s="146" t="s">
        <v>109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110</v>
      </c>
      <c r="D96" s="37"/>
      <c r="E96" s="37"/>
      <c r="F96" s="37"/>
      <c r="G96" s="37"/>
      <c r="H96" s="37"/>
      <c r="I96" s="37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111</v>
      </c>
    </row>
    <row r="97" spans="2:12" s="9" customFormat="1" ht="24.95" customHeight="1">
      <c r="B97" s="148"/>
      <c r="C97" s="149"/>
      <c r="D97" s="150" t="s">
        <v>120</v>
      </c>
      <c r="E97" s="151"/>
      <c r="F97" s="151"/>
      <c r="G97" s="151"/>
      <c r="H97" s="151"/>
      <c r="I97" s="151"/>
      <c r="J97" s="152">
        <f>J124</f>
        <v>0</v>
      </c>
      <c r="K97" s="149"/>
      <c r="L97" s="153"/>
    </row>
    <row r="98" spans="2:12" s="10" customFormat="1" ht="19.9" customHeight="1">
      <c r="B98" s="154"/>
      <c r="C98" s="155"/>
      <c r="D98" s="156" t="s">
        <v>122</v>
      </c>
      <c r="E98" s="157"/>
      <c r="F98" s="157"/>
      <c r="G98" s="157"/>
      <c r="H98" s="157"/>
      <c r="I98" s="157"/>
      <c r="J98" s="158">
        <f>J125</f>
        <v>0</v>
      </c>
      <c r="K98" s="155"/>
      <c r="L98" s="159"/>
    </row>
    <row r="99" spans="2:12" s="10" customFormat="1" ht="19.9" customHeight="1">
      <c r="B99" s="154"/>
      <c r="C99" s="155"/>
      <c r="D99" s="156" t="s">
        <v>1296</v>
      </c>
      <c r="E99" s="157"/>
      <c r="F99" s="157"/>
      <c r="G99" s="157"/>
      <c r="H99" s="157"/>
      <c r="I99" s="157"/>
      <c r="J99" s="158">
        <f>J130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1297</v>
      </c>
      <c r="E100" s="157"/>
      <c r="F100" s="157"/>
      <c r="G100" s="157"/>
      <c r="H100" s="157"/>
      <c r="I100" s="157"/>
      <c r="J100" s="158">
        <f>J138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1298</v>
      </c>
      <c r="E101" s="157"/>
      <c r="F101" s="157"/>
      <c r="G101" s="157"/>
      <c r="H101" s="157"/>
      <c r="I101" s="157"/>
      <c r="J101" s="158">
        <f>J145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1299</v>
      </c>
      <c r="E102" s="157"/>
      <c r="F102" s="157"/>
      <c r="G102" s="157"/>
      <c r="H102" s="157"/>
      <c r="I102" s="157"/>
      <c r="J102" s="158">
        <f>J152</f>
        <v>0</v>
      </c>
      <c r="K102" s="155"/>
      <c r="L102" s="159"/>
    </row>
    <row r="103" spans="2:12" s="9" customFormat="1" ht="24.95" customHeight="1">
      <c r="B103" s="148"/>
      <c r="C103" s="149"/>
      <c r="D103" s="150" t="s">
        <v>1192</v>
      </c>
      <c r="E103" s="151"/>
      <c r="F103" s="151"/>
      <c r="G103" s="151"/>
      <c r="H103" s="151"/>
      <c r="I103" s="151"/>
      <c r="J103" s="152">
        <f>J166</f>
        <v>0</v>
      </c>
      <c r="K103" s="149"/>
      <c r="L103" s="153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136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18" t="str">
        <f>E7</f>
        <v>Výměna oken a rekonstrukce zdravotně-technických instalací v domě Dejvická 397/34</v>
      </c>
      <c r="F113" s="319"/>
      <c r="G113" s="319"/>
      <c r="H113" s="319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105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270" t="str">
        <f>E9</f>
        <v>06 - D1_4_3 - Vytápění</v>
      </c>
      <c r="F115" s="320"/>
      <c r="G115" s="320"/>
      <c r="H115" s="320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19</v>
      </c>
      <c r="D117" s="37"/>
      <c r="E117" s="37"/>
      <c r="F117" s="28" t="str">
        <f>F12</f>
        <v xml:space="preserve"> </v>
      </c>
      <c r="G117" s="37"/>
      <c r="H117" s="37"/>
      <c r="I117" s="30" t="s">
        <v>21</v>
      </c>
      <c r="J117" s="67">
        <f>IF(J12="","",J12)</f>
        <v>44701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22</v>
      </c>
      <c r="D119" s="37"/>
      <c r="E119" s="37"/>
      <c r="F119" s="28" t="str">
        <f>E15</f>
        <v>Městská část Praha 6, v zast. SNEO a.s.</v>
      </c>
      <c r="G119" s="37"/>
      <c r="H119" s="37"/>
      <c r="I119" s="30" t="s">
        <v>28</v>
      </c>
      <c r="J119" s="33" t="str">
        <f>E21</f>
        <v>Sibre s.r.o.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26</v>
      </c>
      <c r="D120" s="37"/>
      <c r="E120" s="37"/>
      <c r="F120" s="28" t="str">
        <f>IF(E18="","",E18)</f>
        <v>Vyplň údaj</v>
      </c>
      <c r="G120" s="37"/>
      <c r="H120" s="37"/>
      <c r="I120" s="30" t="s">
        <v>32</v>
      </c>
      <c r="J120" s="33" t="str">
        <f>E24</f>
        <v>Simona Králová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60"/>
      <c r="B122" s="161"/>
      <c r="C122" s="162" t="s">
        <v>137</v>
      </c>
      <c r="D122" s="163" t="s">
        <v>61</v>
      </c>
      <c r="E122" s="163" t="s">
        <v>57</v>
      </c>
      <c r="F122" s="163" t="s">
        <v>58</v>
      </c>
      <c r="G122" s="163" t="s">
        <v>138</v>
      </c>
      <c r="H122" s="163" t="s">
        <v>139</v>
      </c>
      <c r="I122" s="163" t="s">
        <v>140</v>
      </c>
      <c r="J122" s="163" t="s">
        <v>109</v>
      </c>
      <c r="K122" s="164" t="s">
        <v>141</v>
      </c>
      <c r="L122" s="165"/>
      <c r="M122" s="76" t="s">
        <v>1</v>
      </c>
      <c r="N122" s="77" t="s">
        <v>40</v>
      </c>
      <c r="O122" s="77" t="s">
        <v>142</v>
      </c>
      <c r="P122" s="77" t="s">
        <v>143</v>
      </c>
      <c r="Q122" s="77" t="s">
        <v>144</v>
      </c>
      <c r="R122" s="77" t="s">
        <v>145</v>
      </c>
      <c r="S122" s="77" t="s">
        <v>146</v>
      </c>
      <c r="T122" s="78" t="s">
        <v>147</v>
      </c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</row>
    <row r="123" spans="1:63" s="2" customFormat="1" ht="22.9" customHeight="1">
      <c r="A123" s="35"/>
      <c r="B123" s="36"/>
      <c r="C123" s="83" t="s">
        <v>148</v>
      </c>
      <c r="D123" s="37"/>
      <c r="E123" s="37"/>
      <c r="F123" s="37"/>
      <c r="G123" s="37"/>
      <c r="H123" s="37"/>
      <c r="I123" s="37"/>
      <c r="J123" s="166">
        <f>BK123</f>
        <v>0</v>
      </c>
      <c r="K123" s="37"/>
      <c r="L123" s="40"/>
      <c r="M123" s="79"/>
      <c r="N123" s="167"/>
      <c r="O123" s="80"/>
      <c r="P123" s="168">
        <f>P124+P166</f>
        <v>0</v>
      </c>
      <c r="Q123" s="80"/>
      <c r="R123" s="168">
        <f>R124+R166</f>
        <v>0</v>
      </c>
      <c r="S123" s="80"/>
      <c r="T123" s="169">
        <f>T124+T166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75</v>
      </c>
      <c r="AU123" s="18" t="s">
        <v>111</v>
      </c>
      <c r="BK123" s="170">
        <f>BK124+BK166</f>
        <v>0</v>
      </c>
    </row>
    <row r="124" spans="2:63" s="12" customFormat="1" ht="25.9" customHeight="1">
      <c r="B124" s="171"/>
      <c r="C124" s="172"/>
      <c r="D124" s="173" t="s">
        <v>75</v>
      </c>
      <c r="E124" s="174" t="s">
        <v>442</v>
      </c>
      <c r="F124" s="174" t="s">
        <v>443</v>
      </c>
      <c r="G124" s="172"/>
      <c r="H124" s="172"/>
      <c r="I124" s="175"/>
      <c r="J124" s="176">
        <f>BK124</f>
        <v>0</v>
      </c>
      <c r="K124" s="172"/>
      <c r="L124" s="177"/>
      <c r="M124" s="178"/>
      <c r="N124" s="179"/>
      <c r="O124" s="179"/>
      <c r="P124" s="180">
        <f>P125+P130+P138+P145+P152</f>
        <v>0</v>
      </c>
      <c r="Q124" s="179"/>
      <c r="R124" s="180">
        <f>R125+R130+R138+R145+R152</f>
        <v>0</v>
      </c>
      <c r="S124" s="179"/>
      <c r="T124" s="181">
        <f>T125+T130+T138+T145+T152</f>
        <v>0</v>
      </c>
      <c r="AR124" s="182" t="s">
        <v>159</v>
      </c>
      <c r="AT124" s="183" t="s">
        <v>75</v>
      </c>
      <c r="AU124" s="183" t="s">
        <v>76</v>
      </c>
      <c r="AY124" s="182" t="s">
        <v>151</v>
      </c>
      <c r="BK124" s="184">
        <f>BK125+BK130+BK138+BK145+BK152</f>
        <v>0</v>
      </c>
    </row>
    <row r="125" spans="2:63" s="12" customFormat="1" ht="22.9" customHeight="1">
      <c r="B125" s="171"/>
      <c r="C125" s="172"/>
      <c r="D125" s="173" t="s">
        <v>75</v>
      </c>
      <c r="E125" s="185" t="s">
        <v>481</v>
      </c>
      <c r="F125" s="185" t="s">
        <v>482</v>
      </c>
      <c r="G125" s="172"/>
      <c r="H125" s="172"/>
      <c r="I125" s="175"/>
      <c r="J125" s="186">
        <f>BK125</f>
        <v>0</v>
      </c>
      <c r="K125" s="172"/>
      <c r="L125" s="177"/>
      <c r="M125" s="178"/>
      <c r="N125" s="179"/>
      <c r="O125" s="179"/>
      <c r="P125" s="180">
        <f>SUM(P126:P129)</f>
        <v>0</v>
      </c>
      <c r="Q125" s="179"/>
      <c r="R125" s="180">
        <f>SUM(R126:R129)</f>
        <v>0</v>
      </c>
      <c r="S125" s="179"/>
      <c r="T125" s="181">
        <f>SUM(T126:T129)</f>
        <v>0</v>
      </c>
      <c r="AR125" s="182" t="s">
        <v>159</v>
      </c>
      <c r="AT125" s="183" t="s">
        <v>75</v>
      </c>
      <c r="AU125" s="183" t="s">
        <v>84</v>
      </c>
      <c r="AY125" s="182" t="s">
        <v>151</v>
      </c>
      <c r="BK125" s="184">
        <f>SUM(BK126:BK129)</f>
        <v>0</v>
      </c>
    </row>
    <row r="126" spans="1:65" s="2" customFormat="1" ht="37.9" customHeight="1">
      <c r="A126" s="35"/>
      <c r="B126" s="36"/>
      <c r="C126" s="187" t="s">
        <v>84</v>
      </c>
      <c r="D126" s="187" t="s">
        <v>153</v>
      </c>
      <c r="E126" s="188" t="s">
        <v>1193</v>
      </c>
      <c r="F126" s="189" t="s">
        <v>1194</v>
      </c>
      <c r="G126" s="190" t="s">
        <v>274</v>
      </c>
      <c r="H126" s="191">
        <v>360</v>
      </c>
      <c r="I126" s="192"/>
      <c r="J126" s="193">
        <f>ROUND(I126*H126,2)</f>
        <v>0</v>
      </c>
      <c r="K126" s="189" t="s">
        <v>157</v>
      </c>
      <c r="L126" s="40"/>
      <c r="M126" s="194" t="s">
        <v>1</v>
      </c>
      <c r="N126" s="195" t="s">
        <v>42</v>
      </c>
      <c r="O126" s="72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8" t="s">
        <v>194</v>
      </c>
      <c r="AT126" s="198" t="s">
        <v>153</v>
      </c>
      <c r="AU126" s="198" t="s">
        <v>159</v>
      </c>
      <c r="AY126" s="18" t="s">
        <v>151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159</v>
      </c>
      <c r="BK126" s="199">
        <f>ROUND(I126*H126,2)</f>
        <v>0</v>
      </c>
      <c r="BL126" s="18" t="s">
        <v>194</v>
      </c>
      <c r="BM126" s="198" t="s">
        <v>159</v>
      </c>
    </row>
    <row r="127" spans="1:65" s="2" customFormat="1" ht="16.5" customHeight="1">
      <c r="A127" s="35"/>
      <c r="B127" s="36"/>
      <c r="C127" s="248" t="s">
        <v>159</v>
      </c>
      <c r="D127" s="248" t="s">
        <v>450</v>
      </c>
      <c r="E127" s="249" t="s">
        <v>1300</v>
      </c>
      <c r="F127" s="250" t="s">
        <v>1301</v>
      </c>
      <c r="G127" s="251" t="s">
        <v>274</v>
      </c>
      <c r="H127" s="252">
        <v>260</v>
      </c>
      <c r="I127" s="253"/>
      <c r="J127" s="254">
        <f>ROUND(I127*H127,2)</f>
        <v>0</v>
      </c>
      <c r="K127" s="250" t="s">
        <v>157</v>
      </c>
      <c r="L127" s="255"/>
      <c r="M127" s="256" t="s">
        <v>1</v>
      </c>
      <c r="N127" s="257" t="s">
        <v>42</v>
      </c>
      <c r="O127" s="72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8" t="s">
        <v>235</v>
      </c>
      <c r="AT127" s="198" t="s">
        <v>450</v>
      </c>
      <c r="AU127" s="198" t="s">
        <v>159</v>
      </c>
      <c r="AY127" s="18" t="s">
        <v>151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159</v>
      </c>
      <c r="BK127" s="199">
        <f>ROUND(I127*H127,2)</f>
        <v>0</v>
      </c>
      <c r="BL127" s="18" t="s">
        <v>194</v>
      </c>
      <c r="BM127" s="198" t="s">
        <v>158</v>
      </c>
    </row>
    <row r="128" spans="1:65" s="2" customFormat="1" ht="16.5" customHeight="1">
      <c r="A128" s="35"/>
      <c r="B128" s="36"/>
      <c r="C128" s="248" t="s">
        <v>167</v>
      </c>
      <c r="D128" s="248" t="s">
        <v>450</v>
      </c>
      <c r="E128" s="249" t="s">
        <v>1302</v>
      </c>
      <c r="F128" s="250" t="s">
        <v>1303</v>
      </c>
      <c r="G128" s="251" t="s">
        <v>274</v>
      </c>
      <c r="H128" s="252">
        <v>100</v>
      </c>
      <c r="I128" s="253"/>
      <c r="J128" s="254">
        <f>ROUND(I128*H128,2)</f>
        <v>0</v>
      </c>
      <c r="K128" s="250" t="s">
        <v>157</v>
      </c>
      <c r="L128" s="255"/>
      <c r="M128" s="256" t="s">
        <v>1</v>
      </c>
      <c r="N128" s="257" t="s">
        <v>42</v>
      </c>
      <c r="O128" s="72"/>
      <c r="P128" s="196">
        <f>O128*H128</f>
        <v>0</v>
      </c>
      <c r="Q128" s="196">
        <v>0</v>
      </c>
      <c r="R128" s="196">
        <f>Q128*H128</f>
        <v>0</v>
      </c>
      <c r="S128" s="196">
        <v>0</v>
      </c>
      <c r="T128" s="19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8" t="s">
        <v>235</v>
      </c>
      <c r="AT128" s="198" t="s">
        <v>450</v>
      </c>
      <c r="AU128" s="198" t="s">
        <v>159</v>
      </c>
      <c r="AY128" s="18" t="s">
        <v>151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18" t="s">
        <v>159</v>
      </c>
      <c r="BK128" s="199">
        <f>ROUND(I128*H128,2)</f>
        <v>0</v>
      </c>
      <c r="BL128" s="18" t="s">
        <v>194</v>
      </c>
      <c r="BM128" s="198" t="s">
        <v>170</v>
      </c>
    </row>
    <row r="129" spans="1:65" s="2" customFormat="1" ht="24.2" customHeight="1">
      <c r="A129" s="35"/>
      <c r="B129" s="36"/>
      <c r="C129" s="187" t="s">
        <v>158</v>
      </c>
      <c r="D129" s="187" t="s">
        <v>153</v>
      </c>
      <c r="E129" s="188" t="s">
        <v>1197</v>
      </c>
      <c r="F129" s="189" t="s">
        <v>1198</v>
      </c>
      <c r="G129" s="190" t="s">
        <v>479</v>
      </c>
      <c r="H129" s="258"/>
      <c r="I129" s="192"/>
      <c r="J129" s="193">
        <f>ROUND(I129*H129,2)</f>
        <v>0</v>
      </c>
      <c r="K129" s="189" t="s">
        <v>157</v>
      </c>
      <c r="L129" s="40"/>
      <c r="M129" s="194" t="s">
        <v>1</v>
      </c>
      <c r="N129" s="195" t="s">
        <v>42</v>
      </c>
      <c r="O129" s="72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8" t="s">
        <v>194</v>
      </c>
      <c r="AT129" s="198" t="s">
        <v>153</v>
      </c>
      <c r="AU129" s="198" t="s">
        <v>159</v>
      </c>
      <c r="AY129" s="18" t="s">
        <v>151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159</v>
      </c>
      <c r="BK129" s="199">
        <f>ROUND(I129*H129,2)</f>
        <v>0</v>
      </c>
      <c r="BL129" s="18" t="s">
        <v>194</v>
      </c>
      <c r="BM129" s="198" t="s">
        <v>175</v>
      </c>
    </row>
    <row r="130" spans="2:63" s="12" customFormat="1" ht="22.9" customHeight="1">
      <c r="B130" s="171"/>
      <c r="C130" s="172"/>
      <c r="D130" s="173" t="s">
        <v>75</v>
      </c>
      <c r="E130" s="185" t="s">
        <v>1304</v>
      </c>
      <c r="F130" s="185" t="s">
        <v>1305</v>
      </c>
      <c r="G130" s="172"/>
      <c r="H130" s="172"/>
      <c r="I130" s="175"/>
      <c r="J130" s="186">
        <f>BK130</f>
        <v>0</v>
      </c>
      <c r="K130" s="172"/>
      <c r="L130" s="177"/>
      <c r="M130" s="178"/>
      <c r="N130" s="179"/>
      <c r="O130" s="179"/>
      <c r="P130" s="180">
        <f>SUM(P131:P137)</f>
        <v>0</v>
      </c>
      <c r="Q130" s="179"/>
      <c r="R130" s="180">
        <f>SUM(R131:R137)</f>
        <v>0</v>
      </c>
      <c r="S130" s="179"/>
      <c r="T130" s="181">
        <f>SUM(T131:T137)</f>
        <v>0</v>
      </c>
      <c r="AR130" s="182" t="s">
        <v>159</v>
      </c>
      <c r="AT130" s="183" t="s">
        <v>75</v>
      </c>
      <c r="AU130" s="183" t="s">
        <v>84</v>
      </c>
      <c r="AY130" s="182" t="s">
        <v>151</v>
      </c>
      <c r="BK130" s="184">
        <f>SUM(BK131:BK137)</f>
        <v>0</v>
      </c>
    </row>
    <row r="131" spans="1:65" s="2" customFormat="1" ht="37.9" customHeight="1">
      <c r="A131" s="35"/>
      <c r="B131" s="36"/>
      <c r="C131" s="187" t="s">
        <v>177</v>
      </c>
      <c r="D131" s="187" t="s">
        <v>153</v>
      </c>
      <c r="E131" s="188" t="s">
        <v>1306</v>
      </c>
      <c r="F131" s="189" t="s">
        <v>1307</v>
      </c>
      <c r="G131" s="190" t="s">
        <v>1221</v>
      </c>
      <c r="H131" s="191">
        <v>5</v>
      </c>
      <c r="I131" s="192"/>
      <c r="J131" s="193">
        <f>ROUND(I131*H131,2)</f>
        <v>0</v>
      </c>
      <c r="K131" s="189" t="s">
        <v>1</v>
      </c>
      <c r="L131" s="40"/>
      <c r="M131" s="194" t="s">
        <v>1</v>
      </c>
      <c r="N131" s="195" t="s">
        <v>42</v>
      </c>
      <c r="O131" s="72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8" t="s">
        <v>194</v>
      </c>
      <c r="AT131" s="198" t="s">
        <v>153</v>
      </c>
      <c r="AU131" s="198" t="s">
        <v>159</v>
      </c>
      <c r="AY131" s="18" t="s">
        <v>151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8" t="s">
        <v>159</v>
      </c>
      <c r="BK131" s="199">
        <f>ROUND(I131*H131,2)</f>
        <v>0</v>
      </c>
      <c r="BL131" s="18" t="s">
        <v>194</v>
      </c>
      <c r="BM131" s="198" t="s">
        <v>180</v>
      </c>
    </row>
    <row r="132" spans="1:47" s="2" customFormat="1" ht="48.75">
      <c r="A132" s="35"/>
      <c r="B132" s="36"/>
      <c r="C132" s="37"/>
      <c r="D132" s="202" t="s">
        <v>440</v>
      </c>
      <c r="E132" s="37"/>
      <c r="F132" s="244" t="s">
        <v>1308</v>
      </c>
      <c r="G132" s="37"/>
      <c r="H132" s="37"/>
      <c r="I132" s="245"/>
      <c r="J132" s="37"/>
      <c r="K132" s="37"/>
      <c r="L132" s="40"/>
      <c r="M132" s="246"/>
      <c r="N132" s="247"/>
      <c r="O132" s="72"/>
      <c r="P132" s="72"/>
      <c r="Q132" s="72"/>
      <c r="R132" s="72"/>
      <c r="S132" s="72"/>
      <c r="T132" s="73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440</v>
      </c>
      <c r="AU132" s="18" t="s">
        <v>159</v>
      </c>
    </row>
    <row r="133" spans="1:65" s="2" customFormat="1" ht="24.2" customHeight="1">
      <c r="A133" s="35"/>
      <c r="B133" s="36"/>
      <c r="C133" s="187" t="s">
        <v>170</v>
      </c>
      <c r="D133" s="187" t="s">
        <v>153</v>
      </c>
      <c r="E133" s="188" t="s">
        <v>1309</v>
      </c>
      <c r="F133" s="189" t="s">
        <v>1310</v>
      </c>
      <c r="G133" s="190" t="s">
        <v>1221</v>
      </c>
      <c r="H133" s="191">
        <v>5</v>
      </c>
      <c r="I133" s="192"/>
      <c r="J133" s="193">
        <f>ROUND(I133*H133,2)</f>
        <v>0</v>
      </c>
      <c r="K133" s="189" t="s">
        <v>1</v>
      </c>
      <c r="L133" s="40"/>
      <c r="M133" s="194" t="s">
        <v>1</v>
      </c>
      <c r="N133" s="195" t="s">
        <v>42</v>
      </c>
      <c r="O133" s="72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8" t="s">
        <v>194</v>
      </c>
      <c r="AT133" s="198" t="s">
        <v>153</v>
      </c>
      <c r="AU133" s="198" t="s">
        <v>159</v>
      </c>
      <c r="AY133" s="18" t="s">
        <v>151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8" t="s">
        <v>159</v>
      </c>
      <c r="BK133" s="199">
        <f>ROUND(I133*H133,2)</f>
        <v>0</v>
      </c>
      <c r="BL133" s="18" t="s">
        <v>194</v>
      </c>
      <c r="BM133" s="198" t="s">
        <v>185</v>
      </c>
    </row>
    <row r="134" spans="1:47" s="2" customFormat="1" ht="39">
      <c r="A134" s="35"/>
      <c r="B134" s="36"/>
      <c r="C134" s="37"/>
      <c r="D134" s="202" t="s">
        <v>440</v>
      </c>
      <c r="E134" s="37"/>
      <c r="F134" s="244" t="s">
        <v>1311</v>
      </c>
      <c r="G134" s="37"/>
      <c r="H134" s="37"/>
      <c r="I134" s="245"/>
      <c r="J134" s="37"/>
      <c r="K134" s="37"/>
      <c r="L134" s="40"/>
      <c r="M134" s="246"/>
      <c r="N134" s="247"/>
      <c r="O134" s="72"/>
      <c r="P134" s="72"/>
      <c r="Q134" s="72"/>
      <c r="R134" s="72"/>
      <c r="S134" s="72"/>
      <c r="T134" s="73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8" t="s">
        <v>440</v>
      </c>
      <c r="AU134" s="18" t="s">
        <v>159</v>
      </c>
    </row>
    <row r="135" spans="1:65" s="2" customFormat="1" ht="24.2" customHeight="1">
      <c r="A135" s="35"/>
      <c r="B135" s="36"/>
      <c r="C135" s="187" t="s">
        <v>187</v>
      </c>
      <c r="D135" s="187" t="s">
        <v>153</v>
      </c>
      <c r="E135" s="188" t="s">
        <v>1312</v>
      </c>
      <c r="F135" s="189" t="s">
        <v>1313</v>
      </c>
      <c r="G135" s="190" t="s">
        <v>274</v>
      </c>
      <c r="H135" s="191">
        <v>62</v>
      </c>
      <c r="I135" s="192"/>
      <c r="J135" s="193">
        <f>ROUND(I135*H135,2)</f>
        <v>0</v>
      </c>
      <c r="K135" s="189" t="s">
        <v>1</v>
      </c>
      <c r="L135" s="40"/>
      <c r="M135" s="194" t="s">
        <v>1</v>
      </c>
      <c r="N135" s="195" t="s">
        <v>42</v>
      </c>
      <c r="O135" s="72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8" t="s">
        <v>194</v>
      </c>
      <c r="AT135" s="198" t="s">
        <v>153</v>
      </c>
      <c r="AU135" s="198" t="s">
        <v>159</v>
      </c>
      <c r="AY135" s="18" t="s">
        <v>151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8" t="s">
        <v>159</v>
      </c>
      <c r="BK135" s="199">
        <f>ROUND(I135*H135,2)</f>
        <v>0</v>
      </c>
      <c r="BL135" s="18" t="s">
        <v>194</v>
      </c>
      <c r="BM135" s="198" t="s">
        <v>190</v>
      </c>
    </row>
    <row r="136" spans="1:65" s="2" customFormat="1" ht="37.9" customHeight="1">
      <c r="A136" s="35"/>
      <c r="B136" s="36"/>
      <c r="C136" s="187" t="s">
        <v>175</v>
      </c>
      <c r="D136" s="187" t="s">
        <v>153</v>
      </c>
      <c r="E136" s="188" t="s">
        <v>1314</v>
      </c>
      <c r="F136" s="189" t="s">
        <v>1315</v>
      </c>
      <c r="G136" s="190" t="s">
        <v>274</v>
      </c>
      <c r="H136" s="191">
        <v>13</v>
      </c>
      <c r="I136" s="192"/>
      <c r="J136" s="193">
        <f>ROUND(I136*H136,2)</f>
        <v>0</v>
      </c>
      <c r="K136" s="189" t="s">
        <v>1</v>
      </c>
      <c r="L136" s="40"/>
      <c r="M136" s="194" t="s">
        <v>1</v>
      </c>
      <c r="N136" s="195" t="s">
        <v>42</v>
      </c>
      <c r="O136" s="72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8" t="s">
        <v>194</v>
      </c>
      <c r="AT136" s="198" t="s">
        <v>153</v>
      </c>
      <c r="AU136" s="198" t="s">
        <v>159</v>
      </c>
      <c r="AY136" s="18" t="s">
        <v>151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159</v>
      </c>
      <c r="BK136" s="199">
        <f>ROUND(I136*H136,2)</f>
        <v>0</v>
      </c>
      <c r="BL136" s="18" t="s">
        <v>194</v>
      </c>
      <c r="BM136" s="198" t="s">
        <v>194</v>
      </c>
    </row>
    <row r="137" spans="1:65" s="2" customFormat="1" ht="24.2" customHeight="1">
      <c r="A137" s="35"/>
      <c r="B137" s="36"/>
      <c r="C137" s="187" t="s">
        <v>196</v>
      </c>
      <c r="D137" s="187" t="s">
        <v>153</v>
      </c>
      <c r="E137" s="188" t="s">
        <v>1316</v>
      </c>
      <c r="F137" s="189" t="s">
        <v>1317</v>
      </c>
      <c r="G137" s="190" t="s">
        <v>479</v>
      </c>
      <c r="H137" s="258"/>
      <c r="I137" s="192"/>
      <c r="J137" s="193">
        <f>ROUND(I137*H137,2)</f>
        <v>0</v>
      </c>
      <c r="K137" s="189" t="s">
        <v>157</v>
      </c>
      <c r="L137" s="40"/>
      <c r="M137" s="194" t="s">
        <v>1</v>
      </c>
      <c r="N137" s="195" t="s">
        <v>42</v>
      </c>
      <c r="O137" s="72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8" t="s">
        <v>194</v>
      </c>
      <c r="AT137" s="198" t="s">
        <v>153</v>
      </c>
      <c r="AU137" s="198" t="s">
        <v>159</v>
      </c>
      <c r="AY137" s="18" t="s">
        <v>151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159</v>
      </c>
      <c r="BK137" s="199">
        <f>ROUND(I137*H137,2)</f>
        <v>0</v>
      </c>
      <c r="BL137" s="18" t="s">
        <v>194</v>
      </c>
      <c r="BM137" s="198" t="s">
        <v>199</v>
      </c>
    </row>
    <row r="138" spans="2:63" s="12" customFormat="1" ht="22.9" customHeight="1">
      <c r="B138" s="171"/>
      <c r="C138" s="172"/>
      <c r="D138" s="173" t="s">
        <v>75</v>
      </c>
      <c r="E138" s="185" t="s">
        <v>1318</v>
      </c>
      <c r="F138" s="185" t="s">
        <v>1319</v>
      </c>
      <c r="G138" s="172"/>
      <c r="H138" s="172"/>
      <c r="I138" s="175"/>
      <c r="J138" s="186">
        <f>BK138</f>
        <v>0</v>
      </c>
      <c r="K138" s="172"/>
      <c r="L138" s="177"/>
      <c r="M138" s="178"/>
      <c r="N138" s="179"/>
      <c r="O138" s="179"/>
      <c r="P138" s="180">
        <f>SUM(P139:P144)</f>
        <v>0</v>
      </c>
      <c r="Q138" s="179"/>
      <c r="R138" s="180">
        <f>SUM(R139:R144)</f>
        <v>0</v>
      </c>
      <c r="S138" s="179"/>
      <c r="T138" s="181">
        <f>SUM(T139:T144)</f>
        <v>0</v>
      </c>
      <c r="AR138" s="182" t="s">
        <v>159</v>
      </c>
      <c r="AT138" s="183" t="s">
        <v>75</v>
      </c>
      <c r="AU138" s="183" t="s">
        <v>84</v>
      </c>
      <c r="AY138" s="182" t="s">
        <v>151</v>
      </c>
      <c r="BK138" s="184">
        <f>SUM(BK139:BK144)</f>
        <v>0</v>
      </c>
    </row>
    <row r="139" spans="1:65" s="2" customFormat="1" ht="16.5" customHeight="1">
      <c r="A139" s="35"/>
      <c r="B139" s="36"/>
      <c r="C139" s="187" t="s">
        <v>180</v>
      </c>
      <c r="D139" s="187" t="s">
        <v>153</v>
      </c>
      <c r="E139" s="188" t="s">
        <v>1320</v>
      </c>
      <c r="F139" s="189" t="s">
        <v>1321</v>
      </c>
      <c r="G139" s="190" t="s">
        <v>274</v>
      </c>
      <c r="H139" s="191">
        <v>240</v>
      </c>
      <c r="I139" s="192"/>
      <c r="J139" s="193">
        <f>ROUND(I139*H139,2)</f>
        <v>0</v>
      </c>
      <c r="K139" s="189" t="s">
        <v>157</v>
      </c>
      <c r="L139" s="40"/>
      <c r="M139" s="194" t="s">
        <v>1</v>
      </c>
      <c r="N139" s="195" t="s">
        <v>42</v>
      </c>
      <c r="O139" s="72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8" t="s">
        <v>194</v>
      </c>
      <c r="AT139" s="198" t="s">
        <v>153</v>
      </c>
      <c r="AU139" s="198" t="s">
        <v>159</v>
      </c>
      <c r="AY139" s="18" t="s">
        <v>151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8" t="s">
        <v>159</v>
      </c>
      <c r="BK139" s="199">
        <f>ROUND(I139*H139,2)</f>
        <v>0</v>
      </c>
      <c r="BL139" s="18" t="s">
        <v>194</v>
      </c>
      <c r="BM139" s="198" t="s">
        <v>205</v>
      </c>
    </row>
    <row r="140" spans="1:47" s="2" customFormat="1" ht="19.5">
      <c r="A140" s="35"/>
      <c r="B140" s="36"/>
      <c r="C140" s="37"/>
      <c r="D140" s="202" t="s">
        <v>440</v>
      </c>
      <c r="E140" s="37"/>
      <c r="F140" s="244" t="s">
        <v>1322</v>
      </c>
      <c r="G140" s="37"/>
      <c r="H140" s="37"/>
      <c r="I140" s="245"/>
      <c r="J140" s="37"/>
      <c r="K140" s="37"/>
      <c r="L140" s="40"/>
      <c r="M140" s="246"/>
      <c r="N140" s="247"/>
      <c r="O140" s="72"/>
      <c r="P140" s="72"/>
      <c r="Q140" s="72"/>
      <c r="R140" s="72"/>
      <c r="S140" s="72"/>
      <c r="T140" s="73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440</v>
      </c>
      <c r="AU140" s="18" t="s">
        <v>159</v>
      </c>
    </row>
    <row r="141" spans="1:65" s="2" customFormat="1" ht="16.5" customHeight="1">
      <c r="A141" s="35"/>
      <c r="B141" s="36"/>
      <c r="C141" s="187" t="s">
        <v>207</v>
      </c>
      <c r="D141" s="187" t="s">
        <v>153</v>
      </c>
      <c r="E141" s="188" t="s">
        <v>1323</v>
      </c>
      <c r="F141" s="189" t="s">
        <v>1324</v>
      </c>
      <c r="G141" s="190" t="s">
        <v>274</v>
      </c>
      <c r="H141" s="191">
        <v>90</v>
      </c>
      <c r="I141" s="192"/>
      <c r="J141" s="193">
        <f>ROUND(I141*H141,2)</f>
        <v>0</v>
      </c>
      <c r="K141" s="189" t="s">
        <v>157</v>
      </c>
      <c r="L141" s="40"/>
      <c r="M141" s="194" t="s">
        <v>1</v>
      </c>
      <c r="N141" s="195" t="s">
        <v>42</v>
      </c>
      <c r="O141" s="72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8" t="s">
        <v>194</v>
      </c>
      <c r="AT141" s="198" t="s">
        <v>153</v>
      </c>
      <c r="AU141" s="198" t="s">
        <v>159</v>
      </c>
      <c r="AY141" s="18" t="s">
        <v>151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8" t="s">
        <v>159</v>
      </c>
      <c r="BK141" s="199">
        <f>ROUND(I141*H141,2)</f>
        <v>0</v>
      </c>
      <c r="BL141" s="18" t="s">
        <v>194</v>
      </c>
      <c r="BM141" s="198" t="s">
        <v>210</v>
      </c>
    </row>
    <row r="142" spans="1:47" s="2" customFormat="1" ht="19.5">
      <c r="A142" s="35"/>
      <c r="B142" s="36"/>
      <c r="C142" s="37"/>
      <c r="D142" s="202" t="s">
        <v>440</v>
      </c>
      <c r="E142" s="37"/>
      <c r="F142" s="244" t="s">
        <v>1322</v>
      </c>
      <c r="G142" s="37"/>
      <c r="H142" s="37"/>
      <c r="I142" s="245"/>
      <c r="J142" s="37"/>
      <c r="K142" s="37"/>
      <c r="L142" s="40"/>
      <c r="M142" s="246"/>
      <c r="N142" s="247"/>
      <c r="O142" s="72"/>
      <c r="P142" s="72"/>
      <c r="Q142" s="72"/>
      <c r="R142" s="72"/>
      <c r="S142" s="72"/>
      <c r="T142" s="73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8" t="s">
        <v>440</v>
      </c>
      <c r="AU142" s="18" t="s">
        <v>159</v>
      </c>
    </row>
    <row r="143" spans="1:65" s="2" customFormat="1" ht="16.5" customHeight="1">
      <c r="A143" s="35"/>
      <c r="B143" s="36"/>
      <c r="C143" s="187" t="s">
        <v>185</v>
      </c>
      <c r="D143" s="187" t="s">
        <v>153</v>
      </c>
      <c r="E143" s="188" t="s">
        <v>1325</v>
      </c>
      <c r="F143" s="189" t="s">
        <v>1326</v>
      </c>
      <c r="G143" s="190" t="s">
        <v>274</v>
      </c>
      <c r="H143" s="191">
        <v>330</v>
      </c>
      <c r="I143" s="192"/>
      <c r="J143" s="193">
        <f>ROUND(I143*H143,2)</f>
        <v>0</v>
      </c>
      <c r="K143" s="189" t="s">
        <v>157</v>
      </c>
      <c r="L143" s="40"/>
      <c r="M143" s="194" t="s">
        <v>1</v>
      </c>
      <c r="N143" s="195" t="s">
        <v>42</v>
      </c>
      <c r="O143" s="72"/>
      <c r="P143" s="196">
        <f>O143*H143</f>
        <v>0</v>
      </c>
      <c r="Q143" s="196">
        <v>0</v>
      </c>
      <c r="R143" s="196">
        <f>Q143*H143</f>
        <v>0</v>
      </c>
      <c r="S143" s="196">
        <v>0</v>
      </c>
      <c r="T143" s="19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8" t="s">
        <v>194</v>
      </c>
      <c r="AT143" s="198" t="s">
        <v>153</v>
      </c>
      <c r="AU143" s="198" t="s">
        <v>159</v>
      </c>
      <c r="AY143" s="18" t="s">
        <v>151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18" t="s">
        <v>159</v>
      </c>
      <c r="BK143" s="199">
        <f>ROUND(I143*H143,2)</f>
        <v>0</v>
      </c>
      <c r="BL143" s="18" t="s">
        <v>194</v>
      </c>
      <c r="BM143" s="198" t="s">
        <v>213</v>
      </c>
    </row>
    <row r="144" spans="1:65" s="2" customFormat="1" ht="24.2" customHeight="1">
      <c r="A144" s="35"/>
      <c r="B144" s="36"/>
      <c r="C144" s="187" t="s">
        <v>214</v>
      </c>
      <c r="D144" s="187" t="s">
        <v>153</v>
      </c>
      <c r="E144" s="188" t="s">
        <v>1327</v>
      </c>
      <c r="F144" s="189" t="s">
        <v>1328</v>
      </c>
      <c r="G144" s="190" t="s">
        <v>479</v>
      </c>
      <c r="H144" s="258"/>
      <c r="I144" s="192"/>
      <c r="J144" s="193">
        <f>ROUND(I144*H144,2)</f>
        <v>0</v>
      </c>
      <c r="K144" s="189" t="s">
        <v>157</v>
      </c>
      <c r="L144" s="40"/>
      <c r="M144" s="194" t="s">
        <v>1</v>
      </c>
      <c r="N144" s="195" t="s">
        <v>42</v>
      </c>
      <c r="O144" s="72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8" t="s">
        <v>194</v>
      </c>
      <c r="AT144" s="198" t="s">
        <v>153</v>
      </c>
      <c r="AU144" s="198" t="s">
        <v>159</v>
      </c>
      <c r="AY144" s="18" t="s">
        <v>151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159</v>
      </c>
      <c r="BK144" s="199">
        <f>ROUND(I144*H144,2)</f>
        <v>0</v>
      </c>
      <c r="BL144" s="18" t="s">
        <v>194</v>
      </c>
      <c r="BM144" s="198" t="s">
        <v>217</v>
      </c>
    </row>
    <row r="145" spans="2:63" s="12" customFormat="1" ht="22.9" customHeight="1">
      <c r="B145" s="171"/>
      <c r="C145" s="172"/>
      <c r="D145" s="173" t="s">
        <v>75</v>
      </c>
      <c r="E145" s="185" t="s">
        <v>1329</v>
      </c>
      <c r="F145" s="185" t="s">
        <v>1330</v>
      </c>
      <c r="G145" s="172"/>
      <c r="H145" s="172"/>
      <c r="I145" s="175"/>
      <c r="J145" s="186">
        <f>BK145</f>
        <v>0</v>
      </c>
      <c r="K145" s="172"/>
      <c r="L145" s="177"/>
      <c r="M145" s="178"/>
      <c r="N145" s="179"/>
      <c r="O145" s="179"/>
      <c r="P145" s="180">
        <f>SUM(P146:P151)</f>
        <v>0</v>
      </c>
      <c r="Q145" s="179"/>
      <c r="R145" s="180">
        <f>SUM(R146:R151)</f>
        <v>0</v>
      </c>
      <c r="S145" s="179"/>
      <c r="T145" s="181">
        <f>SUM(T146:T151)</f>
        <v>0</v>
      </c>
      <c r="AR145" s="182" t="s">
        <v>159</v>
      </c>
      <c r="AT145" s="183" t="s">
        <v>75</v>
      </c>
      <c r="AU145" s="183" t="s">
        <v>84</v>
      </c>
      <c r="AY145" s="182" t="s">
        <v>151</v>
      </c>
      <c r="BK145" s="184">
        <f>SUM(BK146:BK151)</f>
        <v>0</v>
      </c>
    </row>
    <row r="146" spans="1:65" s="2" customFormat="1" ht="24.2" customHeight="1">
      <c r="A146" s="35"/>
      <c r="B146" s="36"/>
      <c r="C146" s="187" t="s">
        <v>190</v>
      </c>
      <c r="D146" s="187" t="s">
        <v>153</v>
      </c>
      <c r="E146" s="188" t="s">
        <v>1331</v>
      </c>
      <c r="F146" s="189" t="s">
        <v>1332</v>
      </c>
      <c r="G146" s="190" t="s">
        <v>174</v>
      </c>
      <c r="H146" s="191">
        <v>5</v>
      </c>
      <c r="I146" s="192"/>
      <c r="J146" s="193">
        <f>ROUND(I146*H146,2)</f>
        <v>0</v>
      </c>
      <c r="K146" s="189" t="s">
        <v>1</v>
      </c>
      <c r="L146" s="40"/>
      <c r="M146" s="194" t="s">
        <v>1</v>
      </c>
      <c r="N146" s="195" t="s">
        <v>42</v>
      </c>
      <c r="O146" s="72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8" t="s">
        <v>194</v>
      </c>
      <c r="AT146" s="198" t="s">
        <v>153</v>
      </c>
      <c r="AU146" s="198" t="s">
        <v>159</v>
      </c>
      <c r="AY146" s="18" t="s">
        <v>151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8" t="s">
        <v>159</v>
      </c>
      <c r="BK146" s="199">
        <f>ROUND(I146*H146,2)</f>
        <v>0</v>
      </c>
      <c r="BL146" s="18" t="s">
        <v>194</v>
      </c>
      <c r="BM146" s="198" t="s">
        <v>229</v>
      </c>
    </row>
    <row r="147" spans="1:47" s="2" customFormat="1" ht="19.5">
      <c r="A147" s="35"/>
      <c r="B147" s="36"/>
      <c r="C147" s="37"/>
      <c r="D147" s="202" t="s">
        <v>440</v>
      </c>
      <c r="E147" s="37"/>
      <c r="F147" s="244" t="s">
        <v>1333</v>
      </c>
      <c r="G147" s="37"/>
      <c r="H147" s="37"/>
      <c r="I147" s="245"/>
      <c r="J147" s="37"/>
      <c r="K147" s="37"/>
      <c r="L147" s="40"/>
      <c r="M147" s="246"/>
      <c r="N147" s="247"/>
      <c r="O147" s="72"/>
      <c r="P147" s="72"/>
      <c r="Q147" s="72"/>
      <c r="R147" s="72"/>
      <c r="S147" s="72"/>
      <c r="T147" s="73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8" t="s">
        <v>440</v>
      </c>
      <c r="AU147" s="18" t="s">
        <v>159</v>
      </c>
    </row>
    <row r="148" spans="1:65" s="2" customFormat="1" ht="21.75" customHeight="1">
      <c r="A148" s="35"/>
      <c r="B148" s="36"/>
      <c r="C148" s="187" t="s">
        <v>8</v>
      </c>
      <c r="D148" s="187" t="s">
        <v>153</v>
      </c>
      <c r="E148" s="188" t="s">
        <v>1334</v>
      </c>
      <c r="F148" s="189" t="s">
        <v>1335</v>
      </c>
      <c r="G148" s="190" t="s">
        <v>174</v>
      </c>
      <c r="H148" s="191">
        <v>21</v>
      </c>
      <c r="I148" s="192"/>
      <c r="J148" s="193">
        <f>ROUND(I148*H148,2)</f>
        <v>0</v>
      </c>
      <c r="K148" s="189" t="s">
        <v>1</v>
      </c>
      <c r="L148" s="40"/>
      <c r="M148" s="194" t="s">
        <v>1</v>
      </c>
      <c r="N148" s="195" t="s">
        <v>42</v>
      </c>
      <c r="O148" s="72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8" t="s">
        <v>194</v>
      </c>
      <c r="AT148" s="198" t="s">
        <v>153</v>
      </c>
      <c r="AU148" s="198" t="s">
        <v>159</v>
      </c>
      <c r="AY148" s="18" t="s">
        <v>151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159</v>
      </c>
      <c r="BK148" s="199">
        <f>ROUND(I148*H148,2)</f>
        <v>0</v>
      </c>
      <c r="BL148" s="18" t="s">
        <v>194</v>
      </c>
      <c r="BM148" s="198" t="s">
        <v>232</v>
      </c>
    </row>
    <row r="149" spans="1:65" s="2" customFormat="1" ht="21.75" customHeight="1">
      <c r="A149" s="35"/>
      <c r="B149" s="36"/>
      <c r="C149" s="187" t="s">
        <v>194</v>
      </c>
      <c r="D149" s="187" t="s">
        <v>153</v>
      </c>
      <c r="E149" s="188" t="s">
        <v>1336</v>
      </c>
      <c r="F149" s="189" t="s">
        <v>1337</v>
      </c>
      <c r="G149" s="190" t="s">
        <v>174</v>
      </c>
      <c r="H149" s="191">
        <v>21</v>
      </c>
      <c r="I149" s="192"/>
      <c r="J149" s="193">
        <f>ROUND(I149*H149,2)</f>
        <v>0</v>
      </c>
      <c r="K149" s="189" t="s">
        <v>157</v>
      </c>
      <c r="L149" s="40"/>
      <c r="M149" s="194" t="s">
        <v>1</v>
      </c>
      <c r="N149" s="195" t="s">
        <v>42</v>
      </c>
      <c r="O149" s="72"/>
      <c r="P149" s="196">
        <f>O149*H149</f>
        <v>0</v>
      </c>
      <c r="Q149" s="196">
        <v>0</v>
      </c>
      <c r="R149" s="196">
        <f>Q149*H149</f>
        <v>0</v>
      </c>
      <c r="S149" s="196">
        <v>0</v>
      </c>
      <c r="T149" s="19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8" t="s">
        <v>194</v>
      </c>
      <c r="AT149" s="198" t="s">
        <v>153</v>
      </c>
      <c r="AU149" s="198" t="s">
        <v>159</v>
      </c>
      <c r="AY149" s="18" t="s">
        <v>151</v>
      </c>
      <c r="BE149" s="199">
        <f>IF(N149="základní",J149,0)</f>
        <v>0</v>
      </c>
      <c r="BF149" s="199">
        <f>IF(N149="snížená",J149,0)</f>
        <v>0</v>
      </c>
      <c r="BG149" s="199">
        <f>IF(N149="zákl. přenesená",J149,0)</f>
        <v>0</v>
      </c>
      <c r="BH149" s="199">
        <f>IF(N149="sníž. přenesená",J149,0)</f>
        <v>0</v>
      </c>
      <c r="BI149" s="199">
        <f>IF(N149="nulová",J149,0)</f>
        <v>0</v>
      </c>
      <c r="BJ149" s="18" t="s">
        <v>159</v>
      </c>
      <c r="BK149" s="199">
        <f>ROUND(I149*H149,2)</f>
        <v>0</v>
      </c>
      <c r="BL149" s="18" t="s">
        <v>194</v>
      </c>
      <c r="BM149" s="198" t="s">
        <v>235</v>
      </c>
    </row>
    <row r="150" spans="1:65" s="2" customFormat="1" ht="24.2" customHeight="1">
      <c r="A150" s="35"/>
      <c r="B150" s="36"/>
      <c r="C150" s="187" t="s">
        <v>236</v>
      </c>
      <c r="D150" s="187" t="s">
        <v>153</v>
      </c>
      <c r="E150" s="188" t="s">
        <v>1338</v>
      </c>
      <c r="F150" s="189" t="s">
        <v>1339</v>
      </c>
      <c r="G150" s="190" t="s">
        <v>174</v>
      </c>
      <c r="H150" s="191">
        <v>5</v>
      </c>
      <c r="I150" s="192"/>
      <c r="J150" s="193">
        <f>ROUND(I150*H150,2)</f>
        <v>0</v>
      </c>
      <c r="K150" s="189" t="s">
        <v>1</v>
      </c>
      <c r="L150" s="40"/>
      <c r="M150" s="194" t="s">
        <v>1</v>
      </c>
      <c r="N150" s="195" t="s">
        <v>42</v>
      </c>
      <c r="O150" s="72"/>
      <c r="P150" s="196">
        <f>O150*H150</f>
        <v>0</v>
      </c>
      <c r="Q150" s="196">
        <v>0</v>
      </c>
      <c r="R150" s="196">
        <f>Q150*H150</f>
        <v>0</v>
      </c>
      <c r="S150" s="196">
        <v>0</v>
      </c>
      <c r="T150" s="19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8" t="s">
        <v>194</v>
      </c>
      <c r="AT150" s="198" t="s">
        <v>153</v>
      </c>
      <c r="AU150" s="198" t="s">
        <v>159</v>
      </c>
      <c r="AY150" s="18" t="s">
        <v>151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18" t="s">
        <v>159</v>
      </c>
      <c r="BK150" s="199">
        <f>ROUND(I150*H150,2)</f>
        <v>0</v>
      </c>
      <c r="BL150" s="18" t="s">
        <v>194</v>
      </c>
      <c r="BM150" s="198" t="s">
        <v>239</v>
      </c>
    </row>
    <row r="151" spans="1:65" s="2" customFormat="1" ht="24.2" customHeight="1">
      <c r="A151" s="35"/>
      <c r="B151" s="36"/>
      <c r="C151" s="187" t="s">
        <v>199</v>
      </c>
      <c r="D151" s="187" t="s">
        <v>153</v>
      </c>
      <c r="E151" s="188" t="s">
        <v>1340</v>
      </c>
      <c r="F151" s="189" t="s">
        <v>1341</v>
      </c>
      <c r="G151" s="190" t="s">
        <v>479</v>
      </c>
      <c r="H151" s="258"/>
      <c r="I151" s="192"/>
      <c r="J151" s="193">
        <f>ROUND(I151*H151,2)</f>
        <v>0</v>
      </c>
      <c r="K151" s="189" t="s">
        <v>157</v>
      </c>
      <c r="L151" s="40"/>
      <c r="M151" s="194" t="s">
        <v>1</v>
      </c>
      <c r="N151" s="195" t="s">
        <v>42</v>
      </c>
      <c r="O151" s="72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8" t="s">
        <v>194</v>
      </c>
      <c r="AT151" s="198" t="s">
        <v>153</v>
      </c>
      <c r="AU151" s="198" t="s">
        <v>159</v>
      </c>
      <c r="AY151" s="18" t="s">
        <v>151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8" t="s">
        <v>159</v>
      </c>
      <c r="BK151" s="199">
        <f>ROUND(I151*H151,2)</f>
        <v>0</v>
      </c>
      <c r="BL151" s="18" t="s">
        <v>194</v>
      </c>
      <c r="BM151" s="198" t="s">
        <v>252</v>
      </c>
    </row>
    <row r="152" spans="2:63" s="12" customFormat="1" ht="22.9" customHeight="1">
      <c r="B152" s="171"/>
      <c r="C152" s="172"/>
      <c r="D152" s="173" t="s">
        <v>75</v>
      </c>
      <c r="E152" s="185" t="s">
        <v>1342</v>
      </c>
      <c r="F152" s="185" t="s">
        <v>1343</v>
      </c>
      <c r="G152" s="172"/>
      <c r="H152" s="172"/>
      <c r="I152" s="175"/>
      <c r="J152" s="186">
        <f>BK152</f>
        <v>0</v>
      </c>
      <c r="K152" s="172"/>
      <c r="L152" s="177"/>
      <c r="M152" s="178"/>
      <c r="N152" s="179"/>
      <c r="O152" s="179"/>
      <c r="P152" s="180">
        <f>SUM(P153:P165)</f>
        <v>0</v>
      </c>
      <c r="Q152" s="179"/>
      <c r="R152" s="180">
        <f>SUM(R153:R165)</f>
        <v>0</v>
      </c>
      <c r="S152" s="179"/>
      <c r="T152" s="181">
        <f>SUM(T153:T165)</f>
        <v>0</v>
      </c>
      <c r="AR152" s="182" t="s">
        <v>159</v>
      </c>
      <c r="AT152" s="183" t="s">
        <v>75</v>
      </c>
      <c r="AU152" s="183" t="s">
        <v>84</v>
      </c>
      <c r="AY152" s="182" t="s">
        <v>151</v>
      </c>
      <c r="BK152" s="184">
        <f>SUM(BK153:BK165)</f>
        <v>0</v>
      </c>
    </row>
    <row r="153" spans="1:65" s="2" customFormat="1" ht="33" customHeight="1">
      <c r="A153" s="35"/>
      <c r="B153" s="36"/>
      <c r="C153" s="187" t="s">
        <v>254</v>
      </c>
      <c r="D153" s="187" t="s">
        <v>153</v>
      </c>
      <c r="E153" s="188" t="s">
        <v>1344</v>
      </c>
      <c r="F153" s="189" t="s">
        <v>1345</v>
      </c>
      <c r="G153" s="190" t="s">
        <v>174</v>
      </c>
      <c r="H153" s="191">
        <v>1</v>
      </c>
      <c r="I153" s="192"/>
      <c r="J153" s="193">
        <f aca="true" t="shared" si="0" ref="J153:J165">ROUND(I153*H153,2)</f>
        <v>0</v>
      </c>
      <c r="K153" s="189" t="s">
        <v>1</v>
      </c>
      <c r="L153" s="40"/>
      <c r="M153" s="194" t="s">
        <v>1</v>
      </c>
      <c r="N153" s="195" t="s">
        <v>42</v>
      </c>
      <c r="O153" s="72"/>
      <c r="P153" s="196">
        <f aca="true" t="shared" si="1" ref="P153:P165">O153*H153</f>
        <v>0</v>
      </c>
      <c r="Q153" s="196">
        <v>0</v>
      </c>
      <c r="R153" s="196">
        <f aca="true" t="shared" si="2" ref="R153:R165">Q153*H153</f>
        <v>0</v>
      </c>
      <c r="S153" s="196">
        <v>0</v>
      </c>
      <c r="T153" s="197">
        <f aca="true" t="shared" si="3" ref="T153:T165"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8" t="s">
        <v>194</v>
      </c>
      <c r="AT153" s="198" t="s">
        <v>153</v>
      </c>
      <c r="AU153" s="198" t="s">
        <v>159</v>
      </c>
      <c r="AY153" s="18" t="s">
        <v>151</v>
      </c>
      <c r="BE153" s="199">
        <f aca="true" t="shared" si="4" ref="BE153:BE165">IF(N153="základní",J153,0)</f>
        <v>0</v>
      </c>
      <c r="BF153" s="199">
        <f aca="true" t="shared" si="5" ref="BF153:BF165">IF(N153="snížená",J153,0)</f>
        <v>0</v>
      </c>
      <c r="BG153" s="199">
        <f aca="true" t="shared" si="6" ref="BG153:BG165">IF(N153="zákl. přenesená",J153,0)</f>
        <v>0</v>
      </c>
      <c r="BH153" s="199">
        <f aca="true" t="shared" si="7" ref="BH153:BH165">IF(N153="sníž. přenesená",J153,0)</f>
        <v>0</v>
      </c>
      <c r="BI153" s="199">
        <f aca="true" t="shared" si="8" ref="BI153:BI165">IF(N153="nulová",J153,0)</f>
        <v>0</v>
      </c>
      <c r="BJ153" s="18" t="s">
        <v>159</v>
      </c>
      <c r="BK153" s="199">
        <f aca="true" t="shared" si="9" ref="BK153:BK165">ROUND(I153*H153,2)</f>
        <v>0</v>
      </c>
      <c r="BL153" s="18" t="s">
        <v>194</v>
      </c>
      <c r="BM153" s="198" t="s">
        <v>257</v>
      </c>
    </row>
    <row r="154" spans="1:65" s="2" customFormat="1" ht="33" customHeight="1">
      <c r="A154" s="35"/>
      <c r="B154" s="36"/>
      <c r="C154" s="187" t="s">
        <v>205</v>
      </c>
      <c r="D154" s="187" t="s">
        <v>153</v>
      </c>
      <c r="E154" s="188" t="s">
        <v>1346</v>
      </c>
      <c r="F154" s="189" t="s">
        <v>1347</v>
      </c>
      <c r="G154" s="190" t="s">
        <v>174</v>
      </c>
      <c r="H154" s="191">
        <v>3</v>
      </c>
      <c r="I154" s="192"/>
      <c r="J154" s="193">
        <f t="shared" si="0"/>
        <v>0</v>
      </c>
      <c r="K154" s="189" t="s">
        <v>1</v>
      </c>
      <c r="L154" s="40"/>
      <c r="M154" s="194" t="s">
        <v>1</v>
      </c>
      <c r="N154" s="195" t="s">
        <v>42</v>
      </c>
      <c r="O154" s="72"/>
      <c r="P154" s="196">
        <f t="shared" si="1"/>
        <v>0</v>
      </c>
      <c r="Q154" s="196">
        <v>0</v>
      </c>
      <c r="R154" s="196">
        <f t="shared" si="2"/>
        <v>0</v>
      </c>
      <c r="S154" s="196">
        <v>0</v>
      </c>
      <c r="T154" s="197">
        <f t="shared" si="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8" t="s">
        <v>194</v>
      </c>
      <c r="AT154" s="198" t="s">
        <v>153</v>
      </c>
      <c r="AU154" s="198" t="s">
        <v>159</v>
      </c>
      <c r="AY154" s="18" t="s">
        <v>151</v>
      </c>
      <c r="BE154" s="199">
        <f t="shared" si="4"/>
        <v>0</v>
      </c>
      <c r="BF154" s="199">
        <f t="shared" si="5"/>
        <v>0</v>
      </c>
      <c r="BG154" s="199">
        <f t="shared" si="6"/>
        <v>0</v>
      </c>
      <c r="BH154" s="199">
        <f t="shared" si="7"/>
        <v>0</v>
      </c>
      <c r="BI154" s="199">
        <f t="shared" si="8"/>
        <v>0</v>
      </c>
      <c r="BJ154" s="18" t="s">
        <v>159</v>
      </c>
      <c r="BK154" s="199">
        <f t="shared" si="9"/>
        <v>0</v>
      </c>
      <c r="BL154" s="18" t="s">
        <v>194</v>
      </c>
      <c r="BM154" s="198" t="s">
        <v>261</v>
      </c>
    </row>
    <row r="155" spans="1:65" s="2" customFormat="1" ht="33" customHeight="1">
      <c r="A155" s="35"/>
      <c r="B155" s="36"/>
      <c r="C155" s="187" t="s">
        <v>7</v>
      </c>
      <c r="D155" s="187" t="s">
        <v>153</v>
      </c>
      <c r="E155" s="188" t="s">
        <v>1348</v>
      </c>
      <c r="F155" s="189" t="s">
        <v>1349</v>
      </c>
      <c r="G155" s="190" t="s">
        <v>174</v>
      </c>
      <c r="H155" s="191">
        <v>1</v>
      </c>
      <c r="I155" s="192"/>
      <c r="J155" s="193">
        <f t="shared" si="0"/>
        <v>0</v>
      </c>
      <c r="K155" s="189" t="s">
        <v>1</v>
      </c>
      <c r="L155" s="40"/>
      <c r="M155" s="194" t="s">
        <v>1</v>
      </c>
      <c r="N155" s="195" t="s">
        <v>42</v>
      </c>
      <c r="O155" s="72"/>
      <c r="P155" s="196">
        <f t="shared" si="1"/>
        <v>0</v>
      </c>
      <c r="Q155" s="196">
        <v>0</v>
      </c>
      <c r="R155" s="196">
        <f t="shared" si="2"/>
        <v>0</v>
      </c>
      <c r="S155" s="196">
        <v>0</v>
      </c>
      <c r="T155" s="197">
        <f t="shared" si="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8" t="s">
        <v>194</v>
      </c>
      <c r="AT155" s="198" t="s">
        <v>153</v>
      </c>
      <c r="AU155" s="198" t="s">
        <v>159</v>
      </c>
      <c r="AY155" s="18" t="s">
        <v>151</v>
      </c>
      <c r="BE155" s="199">
        <f t="shared" si="4"/>
        <v>0</v>
      </c>
      <c r="BF155" s="199">
        <f t="shared" si="5"/>
        <v>0</v>
      </c>
      <c r="BG155" s="199">
        <f t="shared" si="6"/>
        <v>0</v>
      </c>
      <c r="BH155" s="199">
        <f t="shared" si="7"/>
        <v>0</v>
      </c>
      <c r="BI155" s="199">
        <f t="shared" si="8"/>
        <v>0</v>
      </c>
      <c r="BJ155" s="18" t="s">
        <v>159</v>
      </c>
      <c r="BK155" s="199">
        <f t="shared" si="9"/>
        <v>0</v>
      </c>
      <c r="BL155" s="18" t="s">
        <v>194</v>
      </c>
      <c r="BM155" s="198" t="s">
        <v>264</v>
      </c>
    </row>
    <row r="156" spans="1:65" s="2" customFormat="1" ht="33" customHeight="1">
      <c r="A156" s="35"/>
      <c r="B156" s="36"/>
      <c r="C156" s="187" t="s">
        <v>210</v>
      </c>
      <c r="D156" s="187" t="s">
        <v>153</v>
      </c>
      <c r="E156" s="188" t="s">
        <v>1350</v>
      </c>
      <c r="F156" s="189" t="s">
        <v>1351</v>
      </c>
      <c r="G156" s="190" t="s">
        <v>174</v>
      </c>
      <c r="H156" s="191">
        <v>3</v>
      </c>
      <c r="I156" s="192"/>
      <c r="J156" s="193">
        <f t="shared" si="0"/>
        <v>0</v>
      </c>
      <c r="K156" s="189" t="s">
        <v>1</v>
      </c>
      <c r="L156" s="40"/>
      <c r="M156" s="194" t="s">
        <v>1</v>
      </c>
      <c r="N156" s="195" t="s">
        <v>42</v>
      </c>
      <c r="O156" s="72"/>
      <c r="P156" s="196">
        <f t="shared" si="1"/>
        <v>0</v>
      </c>
      <c r="Q156" s="196">
        <v>0</v>
      </c>
      <c r="R156" s="196">
        <f t="shared" si="2"/>
        <v>0</v>
      </c>
      <c r="S156" s="196">
        <v>0</v>
      </c>
      <c r="T156" s="197">
        <f t="shared" si="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8" t="s">
        <v>194</v>
      </c>
      <c r="AT156" s="198" t="s">
        <v>153</v>
      </c>
      <c r="AU156" s="198" t="s">
        <v>159</v>
      </c>
      <c r="AY156" s="18" t="s">
        <v>151</v>
      </c>
      <c r="BE156" s="199">
        <f t="shared" si="4"/>
        <v>0</v>
      </c>
      <c r="BF156" s="199">
        <f t="shared" si="5"/>
        <v>0</v>
      </c>
      <c r="BG156" s="199">
        <f t="shared" si="6"/>
        <v>0</v>
      </c>
      <c r="BH156" s="199">
        <f t="shared" si="7"/>
        <v>0</v>
      </c>
      <c r="BI156" s="199">
        <f t="shared" si="8"/>
        <v>0</v>
      </c>
      <c r="BJ156" s="18" t="s">
        <v>159</v>
      </c>
      <c r="BK156" s="199">
        <f t="shared" si="9"/>
        <v>0</v>
      </c>
      <c r="BL156" s="18" t="s">
        <v>194</v>
      </c>
      <c r="BM156" s="198" t="s">
        <v>267</v>
      </c>
    </row>
    <row r="157" spans="1:65" s="2" customFormat="1" ht="33" customHeight="1">
      <c r="A157" s="35"/>
      <c r="B157" s="36"/>
      <c r="C157" s="187" t="s">
        <v>268</v>
      </c>
      <c r="D157" s="187" t="s">
        <v>153</v>
      </c>
      <c r="E157" s="188" t="s">
        <v>1352</v>
      </c>
      <c r="F157" s="189" t="s">
        <v>1353</v>
      </c>
      <c r="G157" s="190" t="s">
        <v>174</v>
      </c>
      <c r="H157" s="191">
        <v>2</v>
      </c>
      <c r="I157" s="192"/>
      <c r="J157" s="193">
        <f t="shared" si="0"/>
        <v>0</v>
      </c>
      <c r="K157" s="189" t="s">
        <v>1</v>
      </c>
      <c r="L157" s="40"/>
      <c r="M157" s="194" t="s">
        <v>1</v>
      </c>
      <c r="N157" s="195" t="s">
        <v>42</v>
      </c>
      <c r="O157" s="72"/>
      <c r="P157" s="196">
        <f t="shared" si="1"/>
        <v>0</v>
      </c>
      <c r="Q157" s="196">
        <v>0</v>
      </c>
      <c r="R157" s="196">
        <f t="shared" si="2"/>
        <v>0</v>
      </c>
      <c r="S157" s="196">
        <v>0</v>
      </c>
      <c r="T157" s="197">
        <f t="shared" si="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8" t="s">
        <v>194</v>
      </c>
      <c r="AT157" s="198" t="s">
        <v>153</v>
      </c>
      <c r="AU157" s="198" t="s">
        <v>159</v>
      </c>
      <c r="AY157" s="18" t="s">
        <v>151</v>
      </c>
      <c r="BE157" s="199">
        <f t="shared" si="4"/>
        <v>0</v>
      </c>
      <c r="BF157" s="199">
        <f t="shared" si="5"/>
        <v>0</v>
      </c>
      <c r="BG157" s="199">
        <f t="shared" si="6"/>
        <v>0</v>
      </c>
      <c r="BH157" s="199">
        <f t="shared" si="7"/>
        <v>0</v>
      </c>
      <c r="BI157" s="199">
        <f t="shared" si="8"/>
        <v>0</v>
      </c>
      <c r="BJ157" s="18" t="s">
        <v>159</v>
      </c>
      <c r="BK157" s="199">
        <f t="shared" si="9"/>
        <v>0</v>
      </c>
      <c r="BL157" s="18" t="s">
        <v>194</v>
      </c>
      <c r="BM157" s="198" t="s">
        <v>271</v>
      </c>
    </row>
    <row r="158" spans="1:65" s="2" customFormat="1" ht="33" customHeight="1">
      <c r="A158" s="35"/>
      <c r="B158" s="36"/>
      <c r="C158" s="187" t="s">
        <v>213</v>
      </c>
      <c r="D158" s="187" t="s">
        <v>153</v>
      </c>
      <c r="E158" s="188" t="s">
        <v>1354</v>
      </c>
      <c r="F158" s="189" t="s">
        <v>1355</v>
      </c>
      <c r="G158" s="190" t="s">
        <v>174</v>
      </c>
      <c r="H158" s="191">
        <v>6</v>
      </c>
      <c r="I158" s="192"/>
      <c r="J158" s="193">
        <f t="shared" si="0"/>
        <v>0</v>
      </c>
      <c r="K158" s="189" t="s">
        <v>1</v>
      </c>
      <c r="L158" s="40"/>
      <c r="M158" s="194" t="s">
        <v>1</v>
      </c>
      <c r="N158" s="195" t="s">
        <v>42</v>
      </c>
      <c r="O158" s="72"/>
      <c r="P158" s="196">
        <f t="shared" si="1"/>
        <v>0</v>
      </c>
      <c r="Q158" s="196">
        <v>0</v>
      </c>
      <c r="R158" s="196">
        <f t="shared" si="2"/>
        <v>0</v>
      </c>
      <c r="S158" s="196">
        <v>0</v>
      </c>
      <c r="T158" s="197">
        <f t="shared" si="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8" t="s">
        <v>194</v>
      </c>
      <c r="AT158" s="198" t="s">
        <v>153</v>
      </c>
      <c r="AU158" s="198" t="s">
        <v>159</v>
      </c>
      <c r="AY158" s="18" t="s">
        <v>151</v>
      </c>
      <c r="BE158" s="199">
        <f t="shared" si="4"/>
        <v>0</v>
      </c>
      <c r="BF158" s="199">
        <f t="shared" si="5"/>
        <v>0</v>
      </c>
      <c r="BG158" s="199">
        <f t="shared" si="6"/>
        <v>0</v>
      </c>
      <c r="BH158" s="199">
        <f t="shared" si="7"/>
        <v>0</v>
      </c>
      <c r="BI158" s="199">
        <f t="shared" si="8"/>
        <v>0</v>
      </c>
      <c r="BJ158" s="18" t="s">
        <v>159</v>
      </c>
      <c r="BK158" s="199">
        <f t="shared" si="9"/>
        <v>0</v>
      </c>
      <c r="BL158" s="18" t="s">
        <v>194</v>
      </c>
      <c r="BM158" s="198" t="s">
        <v>275</v>
      </c>
    </row>
    <row r="159" spans="1:65" s="2" customFormat="1" ht="33" customHeight="1">
      <c r="A159" s="35"/>
      <c r="B159" s="36"/>
      <c r="C159" s="187" t="s">
        <v>290</v>
      </c>
      <c r="D159" s="187" t="s">
        <v>153</v>
      </c>
      <c r="E159" s="188" t="s">
        <v>1356</v>
      </c>
      <c r="F159" s="189" t="s">
        <v>1357</v>
      </c>
      <c r="G159" s="190" t="s">
        <v>174</v>
      </c>
      <c r="H159" s="191">
        <v>1</v>
      </c>
      <c r="I159" s="192"/>
      <c r="J159" s="193">
        <f t="shared" si="0"/>
        <v>0</v>
      </c>
      <c r="K159" s="189" t="s">
        <v>1</v>
      </c>
      <c r="L159" s="40"/>
      <c r="M159" s="194" t="s">
        <v>1</v>
      </c>
      <c r="N159" s="195" t="s">
        <v>42</v>
      </c>
      <c r="O159" s="72"/>
      <c r="P159" s="196">
        <f t="shared" si="1"/>
        <v>0</v>
      </c>
      <c r="Q159" s="196">
        <v>0</v>
      </c>
      <c r="R159" s="196">
        <f t="shared" si="2"/>
        <v>0</v>
      </c>
      <c r="S159" s="196">
        <v>0</v>
      </c>
      <c r="T159" s="197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8" t="s">
        <v>194</v>
      </c>
      <c r="AT159" s="198" t="s">
        <v>153</v>
      </c>
      <c r="AU159" s="198" t="s">
        <v>159</v>
      </c>
      <c r="AY159" s="18" t="s">
        <v>151</v>
      </c>
      <c r="BE159" s="199">
        <f t="shared" si="4"/>
        <v>0</v>
      </c>
      <c r="BF159" s="199">
        <f t="shared" si="5"/>
        <v>0</v>
      </c>
      <c r="BG159" s="199">
        <f t="shared" si="6"/>
        <v>0</v>
      </c>
      <c r="BH159" s="199">
        <f t="shared" si="7"/>
        <v>0</v>
      </c>
      <c r="BI159" s="199">
        <f t="shared" si="8"/>
        <v>0</v>
      </c>
      <c r="BJ159" s="18" t="s">
        <v>159</v>
      </c>
      <c r="BK159" s="199">
        <f t="shared" si="9"/>
        <v>0</v>
      </c>
      <c r="BL159" s="18" t="s">
        <v>194</v>
      </c>
      <c r="BM159" s="198" t="s">
        <v>293</v>
      </c>
    </row>
    <row r="160" spans="1:65" s="2" customFormat="1" ht="33" customHeight="1">
      <c r="A160" s="35"/>
      <c r="B160" s="36"/>
      <c r="C160" s="187" t="s">
        <v>217</v>
      </c>
      <c r="D160" s="187" t="s">
        <v>153</v>
      </c>
      <c r="E160" s="188" t="s">
        <v>1358</v>
      </c>
      <c r="F160" s="189" t="s">
        <v>1359</v>
      </c>
      <c r="G160" s="190" t="s">
        <v>174</v>
      </c>
      <c r="H160" s="191">
        <v>2</v>
      </c>
      <c r="I160" s="192"/>
      <c r="J160" s="193">
        <f t="shared" si="0"/>
        <v>0</v>
      </c>
      <c r="K160" s="189" t="s">
        <v>1</v>
      </c>
      <c r="L160" s="40"/>
      <c r="M160" s="194" t="s">
        <v>1</v>
      </c>
      <c r="N160" s="195" t="s">
        <v>42</v>
      </c>
      <c r="O160" s="72"/>
      <c r="P160" s="196">
        <f t="shared" si="1"/>
        <v>0</v>
      </c>
      <c r="Q160" s="196">
        <v>0</v>
      </c>
      <c r="R160" s="196">
        <f t="shared" si="2"/>
        <v>0</v>
      </c>
      <c r="S160" s="196">
        <v>0</v>
      </c>
      <c r="T160" s="197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8" t="s">
        <v>194</v>
      </c>
      <c r="AT160" s="198" t="s">
        <v>153</v>
      </c>
      <c r="AU160" s="198" t="s">
        <v>159</v>
      </c>
      <c r="AY160" s="18" t="s">
        <v>151</v>
      </c>
      <c r="BE160" s="199">
        <f t="shared" si="4"/>
        <v>0</v>
      </c>
      <c r="BF160" s="199">
        <f t="shared" si="5"/>
        <v>0</v>
      </c>
      <c r="BG160" s="199">
        <f t="shared" si="6"/>
        <v>0</v>
      </c>
      <c r="BH160" s="199">
        <f t="shared" si="7"/>
        <v>0</v>
      </c>
      <c r="BI160" s="199">
        <f t="shared" si="8"/>
        <v>0</v>
      </c>
      <c r="BJ160" s="18" t="s">
        <v>159</v>
      </c>
      <c r="BK160" s="199">
        <f t="shared" si="9"/>
        <v>0</v>
      </c>
      <c r="BL160" s="18" t="s">
        <v>194</v>
      </c>
      <c r="BM160" s="198" t="s">
        <v>298</v>
      </c>
    </row>
    <row r="161" spans="1:65" s="2" customFormat="1" ht="33" customHeight="1">
      <c r="A161" s="35"/>
      <c r="B161" s="36"/>
      <c r="C161" s="187" t="s">
        <v>299</v>
      </c>
      <c r="D161" s="187" t="s">
        <v>153</v>
      </c>
      <c r="E161" s="188" t="s">
        <v>1360</v>
      </c>
      <c r="F161" s="189" t="s">
        <v>1361</v>
      </c>
      <c r="G161" s="190" t="s">
        <v>174</v>
      </c>
      <c r="H161" s="191">
        <v>2</v>
      </c>
      <c r="I161" s="192"/>
      <c r="J161" s="193">
        <f t="shared" si="0"/>
        <v>0</v>
      </c>
      <c r="K161" s="189" t="s">
        <v>1</v>
      </c>
      <c r="L161" s="40"/>
      <c r="M161" s="194" t="s">
        <v>1</v>
      </c>
      <c r="N161" s="195" t="s">
        <v>42</v>
      </c>
      <c r="O161" s="72"/>
      <c r="P161" s="196">
        <f t="shared" si="1"/>
        <v>0</v>
      </c>
      <c r="Q161" s="196">
        <v>0</v>
      </c>
      <c r="R161" s="196">
        <f t="shared" si="2"/>
        <v>0</v>
      </c>
      <c r="S161" s="196">
        <v>0</v>
      </c>
      <c r="T161" s="197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8" t="s">
        <v>194</v>
      </c>
      <c r="AT161" s="198" t="s">
        <v>153</v>
      </c>
      <c r="AU161" s="198" t="s">
        <v>159</v>
      </c>
      <c r="AY161" s="18" t="s">
        <v>151</v>
      </c>
      <c r="BE161" s="199">
        <f t="shared" si="4"/>
        <v>0</v>
      </c>
      <c r="BF161" s="199">
        <f t="shared" si="5"/>
        <v>0</v>
      </c>
      <c r="BG161" s="199">
        <f t="shared" si="6"/>
        <v>0</v>
      </c>
      <c r="BH161" s="199">
        <f t="shared" si="7"/>
        <v>0</v>
      </c>
      <c r="BI161" s="199">
        <f t="shared" si="8"/>
        <v>0</v>
      </c>
      <c r="BJ161" s="18" t="s">
        <v>159</v>
      </c>
      <c r="BK161" s="199">
        <f t="shared" si="9"/>
        <v>0</v>
      </c>
      <c r="BL161" s="18" t="s">
        <v>194</v>
      </c>
      <c r="BM161" s="198" t="s">
        <v>302</v>
      </c>
    </row>
    <row r="162" spans="1:65" s="2" customFormat="1" ht="21.75" customHeight="1">
      <c r="A162" s="35"/>
      <c r="B162" s="36"/>
      <c r="C162" s="187" t="s">
        <v>229</v>
      </c>
      <c r="D162" s="187" t="s">
        <v>153</v>
      </c>
      <c r="E162" s="188" t="s">
        <v>1362</v>
      </c>
      <c r="F162" s="189" t="s">
        <v>1363</v>
      </c>
      <c r="G162" s="190" t="s">
        <v>174</v>
      </c>
      <c r="H162" s="191">
        <v>3</v>
      </c>
      <c r="I162" s="192"/>
      <c r="J162" s="193">
        <f t="shared" si="0"/>
        <v>0</v>
      </c>
      <c r="K162" s="189" t="s">
        <v>1</v>
      </c>
      <c r="L162" s="40"/>
      <c r="M162" s="194" t="s">
        <v>1</v>
      </c>
      <c r="N162" s="195" t="s">
        <v>42</v>
      </c>
      <c r="O162" s="72"/>
      <c r="P162" s="196">
        <f t="shared" si="1"/>
        <v>0</v>
      </c>
      <c r="Q162" s="196">
        <v>0</v>
      </c>
      <c r="R162" s="196">
        <f t="shared" si="2"/>
        <v>0</v>
      </c>
      <c r="S162" s="196">
        <v>0</v>
      </c>
      <c r="T162" s="197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8" t="s">
        <v>194</v>
      </c>
      <c r="AT162" s="198" t="s">
        <v>153</v>
      </c>
      <c r="AU162" s="198" t="s">
        <v>159</v>
      </c>
      <c r="AY162" s="18" t="s">
        <v>151</v>
      </c>
      <c r="BE162" s="199">
        <f t="shared" si="4"/>
        <v>0</v>
      </c>
      <c r="BF162" s="199">
        <f t="shared" si="5"/>
        <v>0</v>
      </c>
      <c r="BG162" s="199">
        <f t="shared" si="6"/>
        <v>0</v>
      </c>
      <c r="BH162" s="199">
        <f t="shared" si="7"/>
        <v>0</v>
      </c>
      <c r="BI162" s="199">
        <f t="shared" si="8"/>
        <v>0</v>
      </c>
      <c r="BJ162" s="18" t="s">
        <v>159</v>
      </c>
      <c r="BK162" s="199">
        <f t="shared" si="9"/>
        <v>0</v>
      </c>
      <c r="BL162" s="18" t="s">
        <v>194</v>
      </c>
      <c r="BM162" s="198" t="s">
        <v>305</v>
      </c>
    </row>
    <row r="163" spans="1:65" s="2" customFormat="1" ht="21.75" customHeight="1">
      <c r="A163" s="35"/>
      <c r="B163" s="36"/>
      <c r="C163" s="187" t="s">
        <v>307</v>
      </c>
      <c r="D163" s="187" t="s">
        <v>153</v>
      </c>
      <c r="E163" s="188" t="s">
        <v>1364</v>
      </c>
      <c r="F163" s="189" t="s">
        <v>1365</v>
      </c>
      <c r="G163" s="190" t="s">
        <v>174</v>
      </c>
      <c r="H163" s="191">
        <v>2</v>
      </c>
      <c r="I163" s="192"/>
      <c r="J163" s="193">
        <f t="shared" si="0"/>
        <v>0</v>
      </c>
      <c r="K163" s="189" t="s">
        <v>1</v>
      </c>
      <c r="L163" s="40"/>
      <c r="M163" s="194" t="s">
        <v>1</v>
      </c>
      <c r="N163" s="195" t="s">
        <v>42</v>
      </c>
      <c r="O163" s="72"/>
      <c r="P163" s="196">
        <f t="shared" si="1"/>
        <v>0</v>
      </c>
      <c r="Q163" s="196">
        <v>0</v>
      </c>
      <c r="R163" s="196">
        <f t="shared" si="2"/>
        <v>0</v>
      </c>
      <c r="S163" s="196">
        <v>0</v>
      </c>
      <c r="T163" s="197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8" t="s">
        <v>194</v>
      </c>
      <c r="AT163" s="198" t="s">
        <v>153</v>
      </c>
      <c r="AU163" s="198" t="s">
        <v>159</v>
      </c>
      <c r="AY163" s="18" t="s">
        <v>151</v>
      </c>
      <c r="BE163" s="199">
        <f t="shared" si="4"/>
        <v>0</v>
      </c>
      <c r="BF163" s="199">
        <f t="shared" si="5"/>
        <v>0</v>
      </c>
      <c r="BG163" s="199">
        <f t="shared" si="6"/>
        <v>0</v>
      </c>
      <c r="BH163" s="199">
        <f t="shared" si="7"/>
        <v>0</v>
      </c>
      <c r="BI163" s="199">
        <f t="shared" si="8"/>
        <v>0</v>
      </c>
      <c r="BJ163" s="18" t="s">
        <v>159</v>
      </c>
      <c r="BK163" s="199">
        <f t="shared" si="9"/>
        <v>0</v>
      </c>
      <c r="BL163" s="18" t="s">
        <v>194</v>
      </c>
      <c r="BM163" s="198" t="s">
        <v>310</v>
      </c>
    </row>
    <row r="164" spans="1:65" s="2" customFormat="1" ht="16.5" customHeight="1">
      <c r="A164" s="35"/>
      <c r="B164" s="36"/>
      <c r="C164" s="187" t="s">
        <v>232</v>
      </c>
      <c r="D164" s="187" t="s">
        <v>153</v>
      </c>
      <c r="E164" s="188" t="s">
        <v>1366</v>
      </c>
      <c r="F164" s="189" t="s">
        <v>1367</v>
      </c>
      <c r="G164" s="190" t="s">
        <v>174</v>
      </c>
      <c r="H164" s="191">
        <v>5</v>
      </c>
      <c r="I164" s="192"/>
      <c r="J164" s="193">
        <f t="shared" si="0"/>
        <v>0</v>
      </c>
      <c r="K164" s="189" t="s">
        <v>1</v>
      </c>
      <c r="L164" s="40"/>
      <c r="M164" s="194" t="s">
        <v>1</v>
      </c>
      <c r="N164" s="195" t="s">
        <v>42</v>
      </c>
      <c r="O164" s="72"/>
      <c r="P164" s="196">
        <f t="shared" si="1"/>
        <v>0</v>
      </c>
      <c r="Q164" s="196">
        <v>0</v>
      </c>
      <c r="R164" s="196">
        <f t="shared" si="2"/>
        <v>0</v>
      </c>
      <c r="S164" s="196">
        <v>0</v>
      </c>
      <c r="T164" s="197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8" t="s">
        <v>194</v>
      </c>
      <c r="AT164" s="198" t="s">
        <v>153</v>
      </c>
      <c r="AU164" s="198" t="s">
        <v>159</v>
      </c>
      <c r="AY164" s="18" t="s">
        <v>151</v>
      </c>
      <c r="BE164" s="199">
        <f t="shared" si="4"/>
        <v>0</v>
      </c>
      <c r="BF164" s="199">
        <f t="shared" si="5"/>
        <v>0</v>
      </c>
      <c r="BG164" s="199">
        <f t="shared" si="6"/>
        <v>0</v>
      </c>
      <c r="BH164" s="199">
        <f t="shared" si="7"/>
        <v>0</v>
      </c>
      <c r="BI164" s="199">
        <f t="shared" si="8"/>
        <v>0</v>
      </c>
      <c r="BJ164" s="18" t="s">
        <v>159</v>
      </c>
      <c r="BK164" s="199">
        <f t="shared" si="9"/>
        <v>0</v>
      </c>
      <c r="BL164" s="18" t="s">
        <v>194</v>
      </c>
      <c r="BM164" s="198" t="s">
        <v>313</v>
      </c>
    </row>
    <row r="165" spans="1:65" s="2" customFormat="1" ht="24.2" customHeight="1">
      <c r="A165" s="35"/>
      <c r="B165" s="36"/>
      <c r="C165" s="187" t="s">
        <v>314</v>
      </c>
      <c r="D165" s="187" t="s">
        <v>153</v>
      </c>
      <c r="E165" s="188" t="s">
        <v>1368</v>
      </c>
      <c r="F165" s="189" t="s">
        <v>1369</v>
      </c>
      <c r="G165" s="190" t="s">
        <v>479</v>
      </c>
      <c r="H165" s="258"/>
      <c r="I165" s="192"/>
      <c r="J165" s="193">
        <f t="shared" si="0"/>
        <v>0</v>
      </c>
      <c r="K165" s="189" t="s">
        <v>157</v>
      </c>
      <c r="L165" s="40"/>
      <c r="M165" s="194" t="s">
        <v>1</v>
      </c>
      <c r="N165" s="195" t="s">
        <v>42</v>
      </c>
      <c r="O165" s="72"/>
      <c r="P165" s="196">
        <f t="shared" si="1"/>
        <v>0</v>
      </c>
      <c r="Q165" s="196">
        <v>0</v>
      </c>
      <c r="R165" s="196">
        <f t="shared" si="2"/>
        <v>0</v>
      </c>
      <c r="S165" s="196">
        <v>0</v>
      </c>
      <c r="T165" s="197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8" t="s">
        <v>194</v>
      </c>
      <c r="AT165" s="198" t="s">
        <v>153</v>
      </c>
      <c r="AU165" s="198" t="s">
        <v>159</v>
      </c>
      <c r="AY165" s="18" t="s">
        <v>151</v>
      </c>
      <c r="BE165" s="199">
        <f t="shared" si="4"/>
        <v>0</v>
      </c>
      <c r="BF165" s="199">
        <f t="shared" si="5"/>
        <v>0</v>
      </c>
      <c r="BG165" s="199">
        <f t="shared" si="6"/>
        <v>0</v>
      </c>
      <c r="BH165" s="199">
        <f t="shared" si="7"/>
        <v>0</v>
      </c>
      <c r="BI165" s="199">
        <f t="shared" si="8"/>
        <v>0</v>
      </c>
      <c r="BJ165" s="18" t="s">
        <v>159</v>
      </c>
      <c r="BK165" s="199">
        <f t="shared" si="9"/>
        <v>0</v>
      </c>
      <c r="BL165" s="18" t="s">
        <v>194</v>
      </c>
      <c r="BM165" s="198" t="s">
        <v>317</v>
      </c>
    </row>
    <row r="166" spans="2:63" s="12" customFormat="1" ht="25.9" customHeight="1">
      <c r="B166" s="171"/>
      <c r="C166" s="172"/>
      <c r="D166" s="173" t="s">
        <v>75</v>
      </c>
      <c r="E166" s="174" t="s">
        <v>1243</v>
      </c>
      <c r="F166" s="174" t="s">
        <v>1244</v>
      </c>
      <c r="G166" s="172"/>
      <c r="H166" s="172"/>
      <c r="I166" s="175"/>
      <c r="J166" s="176">
        <f>BK166</f>
        <v>0</v>
      </c>
      <c r="K166" s="172"/>
      <c r="L166" s="177"/>
      <c r="M166" s="178"/>
      <c r="N166" s="179"/>
      <c r="O166" s="179"/>
      <c r="P166" s="180">
        <f>SUM(P167:P168)</f>
        <v>0</v>
      </c>
      <c r="Q166" s="179"/>
      <c r="R166" s="180">
        <f>SUM(R167:R168)</f>
        <v>0</v>
      </c>
      <c r="S166" s="179"/>
      <c r="T166" s="181">
        <f>SUM(T167:T168)</f>
        <v>0</v>
      </c>
      <c r="AR166" s="182" t="s">
        <v>158</v>
      </c>
      <c r="AT166" s="183" t="s">
        <v>75</v>
      </c>
      <c r="AU166" s="183" t="s">
        <v>76</v>
      </c>
      <c r="AY166" s="182" t="s">
        <v>151</v>
      </c>
      <c r="BK166" s="184">
        <f>SUM(BK167:BK168)</f>
        <v>0</v>
      </c>
    </row>
    <row r="167" spans="1:65" s="2" customFormat="1" ht="21.75" customHeight="1">
      <c r="A167" s="35"/>
      <c r="B167" s="36"/>
      <c r="C167" s="187" t="s">
        <v>235</v>
      </c>
      <c r="D167" s="187" t="s">
        <v>153</v>
      </c>
      <c r="E167" s="188" t="s">
        <v>1245</v>
      </c>
      <c r="F167" s="189" t="s">
        <v>1246</v>
      </c>
      <c r="G167" s="190" t="s">
        <v>911</v>
      </c>
      <c r="H167" s="191">
        <v>100</v>
      </c>
      <c r="I167" s="192"/>
      <c r="J167" s="193">
        <f>ROUND(I167*H167,2)</f>
        <v>0</v>
      </c>
      <c r="K167" s="189" t="s">
        <v>157</v>
      </c>
      <c r="L167" s="40"/>
      <c r="M167" s="194" t="s">
        <v>1</v>
      </c>
      <c r="N167" s="195" t="s">
        <v>42</v>
      </c>
      <c r="O167" s="72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8" t="s">
        <v>1247</v>
      </c>
      <c r="AT167" s="198" t="s">
        <v>153</v>
      </c>
      <c r="AU167" s="198" t="s">
        <v>84</v>
      </c>
      <c r="AY167" s="18" t="s">
        <v>151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8" t="s">
        <v>159</v>
      </c>
      <c r="BK167" s="199">
        <f>ROUND(I167*H167,2)</f>
        <v>0</v>
      </c>
      <c r="BL167" s="18" t="s">
        <v>1247</v>
      </c>
      <c r="BM167" s="198" t="s">
        <v>320</v>
      </c>
    </row>
    <row r="168" spans="1:47" s="2" customFormat="1" ht="19.5">
      <c r="A168" s="35"/>
      <c r="B168" s="36"/>
      <c r="C168" s="37"/>
      <c r="D168" s="202" t="s">
        <v>440</v>
      </c>
      <c r="E168" s="37"/>
      <c r="F168" s="244" t="s">
        <v>1248</v>
      </c>
      <c r="G168" s="37"/>
      <c r="H168" s="37"/>
      <c r="I168" s="245"/>
      <c r="J168" s="37"/>
      <c r="K168" s="37"/>
      <c r="L168" s="40"/>
      <c r="M168" s="267"/>
      <c r="N168" s="268"/>
      <c r="O168" s="261"/>
      <c r="P168" s="261"/>
      <c r="Q168" s="261"/>
      <c r="R168" s="261"/>
      <c r="S168" s="261"/>
      <c r="T168" s="26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8" t="s">
        <v>440</v>
      </c>
      <c r="AU168" s="18" t="s">
        <v>84</v>
      </c>
    </row>
    <row r="169" spans="1:31" s="2" customFormat="1" ht="6.95" customHeight="1">
      <c r="A169" s="35"/>
      <c r="B169" s="55"/>
      <c r="C169" s="56"/>
      <c r="D169" s="56"/>
      <c r="E169" s="56"/>
      <c r="F169" s="56"/>
      <c r="G169" s="56"/>
      <c r="H169" s="56"/>
      <c r="I169" s="56"/>
      <c r="J169" s="56"/>
      <c r="K169" s="56"/>
      <c r="L169" s="40"/>
      <c r="M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</row>
  </sheetData>
  <sheetProtection algorithmName="SHA-512" hashValue="oMDZPVb+TXHh67W4q67GUssgFaMt0SC6w51A+DhJPO459VBOmgiL1/naCHPqCj77833m4KgTmgTmbrj8Lv2jaA==" saltValue="u/kmeHINSGlwWf8hF4PqKAQZ5RwbGSNvowHE1Y5QB9fsLEhy8UtqiMAbuSH8y2QCk0PPOMliN3EjYulRcXN2sg==" spinCount="100000" sheet="1" objects="1" scenarios="1" formatColumns="0" formatRows="0" autoFilter="0"/>
  <autoFilter ref="C122:K168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9"/>
  <sheetViews>
    <sheetView showGridLines="0" tabSelected="1" workbookViewId="0" topLeftCell="A116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AT2" s="18" t="s">
        <v>103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84</v>
      </c>
    </row>
    <row r="4" spans="2:46" s="1" customFormat="1" ht="24.95" customHeight="1">
      <c r="B4" s="21"/>
      <c r="D4" s="111" t="s">
        <v>104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1" t="str">
        <f>'Rekapitulace stavby'!K6</f>
        <v>Výměna oken a rekonstrukce zdravotně-technických instalací v domě Dejvická 397/34</v>
      </c>
      <c r="F7" s="312"/>
      <c r="G7" s="312"/>
      <c r="H7" s="312"/>
      <c r="L7" s="21"/>
    </row>
    <row r="8" spans="1:31" s="2" customFormat="1" ht="12" customHeight="1">
      <c r="A8" s="35"/>
      <c r="B8" s="40"/>
      <c r="C8" s="35"/>
      <c r="D8" s="113" t="s">
        <v>105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3" t="s">
        <v>1370</v>
      </c>
      <c r="F9" s="314"/>
      <c r="G9" s="314"/>
      <c r="H9" s="314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17</v>
      </c>
      <c r="E11" s="35"/>
      <c r="F11" s="114" t="s">
        <v>1</v>
      </c>
      <c r="G11" s="35"/>
      <c r="H11" s="35"/>
      <c r="I11" s="113" t="s">
        <v>18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19</v>
      </c>
      <c r="E12" s="35"/>
      <c r="F12" s="114" t="s">
        <v>20</v>
      </c>
      <c r="G12" s="35"/>
      <c r="H12" s="35"/>
      <c r="I12" s="113" t="s">
        <v>21</v>
      </c>
      <c r="J12" s="115">
        <f>'Rekapitulace stavby'!AN8</f>
        <v>44701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22</v>
      </c>
      <c r="E14" s="35"/>
      <c r="F14" s="35"/>
      <c r="G14" s="35"/>
      <c r="H14" s="35"/>
      <c r="I14" s="113" t="s">
        <v>23</v>
      </c>
      <c r="J14" s="114" t="str">
        <f>IF('Rekapitulace stavby'!AN10="","",'Rekapitulace stavby'!AN10)</f>
        <v/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tr">
        <f>IF('Rekapitulace stavby'!E11="","",'Rekapitulace stavby'!E11)</f>
        <v>Městská část Praha 6, v zast. SNEO a.s.</v>
      </c>
      <c r="F15" s="35"/>
      <c r="G15" s="35"/>
      <c r="H15" s="35"/>
      <c r="I15" s="113" t="s">
        <v>25</v>
      </c>
      <c r="J15" s="114" t="str">
        <f>IF('Rekapitulace stavby'!AN11="","",'Rekapitulace stavby'!AN11)</f>
        <v/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26</v>
      </c>
      <c r="E17" s="35"/>
      <c r="F17" s="35"/>
      <c r="G17" s="35"/>
      <c r="H17" s="35"/>
      <c r="I17" s="113" t="s">
        <v>23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5" t="str">
        <f>'Rekapitulace stavby'!E14</f>
        <v>Vyplň údaj</v>
      </c>
      <c r="F18" s="316"/>
      <c r="G18" s="316"/>
      <c r="H18" s="316"/>
      <c r="I18" s="113" t="s">
        <v>25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28</v>
      </c>
      <c r="E20" s="35"/>
      <c r="F20" s="35"/>
      <c r="G20" s="35"/>
      <c r="H20" s="35"/>
      <c r="I20" s="113" t="s">
        <v>23</v>
      </c>
      <c r="J20" s="114" t="str">
        <f>IF('Rekapitulace stavby'!AN16="","",'Rekapitulace stavby'!AN16)</f>
        <v>05791103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tr">
        <f>IF('Rekapitulace stavby'!E17="","",'Rekapitulace stavby'!E17)</f>
        <v>Sibre s.r.o.</v>
      </c>
      <c r="F21" s="35"/>
      <c r="G21" s="35"/>
      <c r="H21" s="35"/>
      <c r="I21" s="113" t="s">
        <v>25</v>
      </c>
      <c r="J21" s="114" t="str">
        <f>IF('Rekapitulace stavby'!AN17="","",'Rekapitulace stavby'!AN17)</f>
        <v>CZ05791103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32</v>
      </c>
      <c r="E23" s="35"/>
      <c r="F23" s="35"/>
      <c r="G23" s="35"/>
      <c r="H23" s="35"/>
      <c r="I23" s="113" t="s">
        <v>23</v>
      </c>
      <c r="J23" s="114" t="str">
        <f>IF('Rekapitulace stavby'!AN19="","",'Rekapitulace stavby'!AN19)</f>
        <v/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tr">
        <f>IF('Rekapitulace stavby'!E20="","",'Rekapitulace stavby'!E20)</f>
        <v>Simona Králová</v>
      </c>
      <c r="F24" s="35"/>
      <c r="G24" s="35"/>
      <c r="H24" s="35"/>
      <c r="I24" s="113" t="s">
        <v>25</v>
      </c>
      <c r="J24" s="114" t="str">
        <f>IF('Rekapitulace stavby'!AN20="","",'Rekapitulace stavby'!AN20)</f>
        <v/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35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7" t="s">
        <v>1</v>
      </c>
      <c r="F27" s="317"/>
      <c r="G27" s="317"/>
      <c r="H27" s="317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36</v>
      </c>
      <c r="E30" s="35"/>
      <c r="F30" s="35"/>
      <c r="G30" s="35"/>
      <c r="H30" s="35"/>
      <c r="I30" s="35"/>
      <c r="J30" s="121">
        <f>ROUND(J123,2)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38</v>
      </c>
      <c r="G32" s="35"/>
      <c r="H32" s="35"/>
      <c r="I32" s="122" t="s">
        <v>37</v>
      </c>
      <c r="J32" s="122" t="s">
        <v>39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40</v>
      </c>
      <c r="E33" s="113" t="s">
        <v>41</v>
      </c>
      <c r="F33" s="124">
        <f>ROUND((SUM(BE123:BE148)),2)</f>
        <v>0</v>
      </c>
      <c r="G33" s="35"/>
      <c r="H33" s="35"/>
      <c r="I33" s="125">
        <v>0.21</v>
      </c>
      <c r="J33" s="124">
        <f>ROUND(((SUM(BE123:BE148))*I33),2)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42</v>
      </c>
      <c r="F34" s="124">
        <f>ROUND((SUM(BF123:BF148)),2)</f>
        <v>0</v>
      </c>
      <c r="G34" s="35"/>
      <c r="H34" s="35"/>
      <c r="I34" s="125">
        <v>0.15</v>
      </c>
      <c r="J34" s="124">
        <f>ROUND(((SUM(BF123:BF148))*I34),2)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43</v>
      </c>
      <c r="F35" s="124">
        <f>ROUND((SUM(BG123:BG148)),2)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44</v>
      </c>
      <c r="F36" s="124">
        <f>ROUND((SUM(BH123:BH148)),2)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45</v>
      </c>
      <c r="F37" s="124">
        <f>ROUND((SUM(BI123:BI148)),2)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46</v>
      </c>
      <c r="E39" s="128"/>
      <c r="F39" s="128"/>
      <c r="G39" s="129" t="s">
        <v>47</v>
      </c>
      <c r="H39" s="130" t="s">
        <v>48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49</v>
      </c>
      <c r="E50" s="134"/>
      <c r="F50" s="134"/>
      <c r="G50" s="133" t="s">
        <v>50</v>
      </c>
      <c r="H50" s="134"/>
      <c r="I50" s="134"/>
      <c r="J50" s="134"/>
      <c r="K50" s="134"/>
      <c r="L50" s="52"/>
    </row>
    <row r="51" spans="2:12" ht="11.25">
      <c r="B51" s="21"/>
      <c r="L51" s="21"/>
    </row>
    <row r="52" spans="2:12" ht="11.25">
      <c r="B52" s="21"/>
      <c r="L52" s="21"/>
    </row>
    <row r="53" spans="2:12" ht="11.25">
      <c r="B53" s="21"/>
      <c r="L53" s="21"/>
    </row>
    <row r="54" spans="2:12" ht="11.25">
      <c r="B54" s="21"/>
      <c r="L54" s="21"/>
    </row>
    <row r="55" spans="2:12" ht="11.25">
      <c r="B55" s="21"/>
      <c r="L55" s="21"/>
    </row>
    <row r="56" spans="2:12" ht="11.25">
      <c r="B56" s="21"/>
      <c r="L56" s="21"/>
    </row>
    <row r="57" spans="2:12" ht="11.25">
      <c r="B57" s="21"/>
      <c r="L57" s="21"/>
    </row>
    <row r="58" spans="2:12" ht="11.25">
      <c r="B58" s="21"/>
      <c r="L58" s="21"/>
    </row>
    <row r="59" spans="2:12" ht="11.25">
      <c r="B59" s="21"/>
      <c r="L59" s="21"/>
    </row>
    <row r="60" spans="2:12" ht="11.25">
      <c r="B60" s="21"/>
      <c r="L60" s="21"/>
    </row>
    <row r="61" spans="1:31" s="2" customFormat="1" ht="12.75">
      <c r="A61" s="35"/>
      <c r="B61" s="40"/>
      <c r="C61" s="35"/>
      <c r="D61" s="135" t="s">
        <v>51</v>
      </c>
      <c r="E61" s="136"/>
      <c r="F61" s="137" t="s">
        <v>52</v>
      </c>
      <c r="G61" s="135" t="s">
        <v>51</v>
      </c>
      <c r="H61" s="136"/>
      <c r="I61" s="136"/>
      <c r="J61" s="138" t="s">
        <v>52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1.25">
      <c r="B62" s="21"/>
      <c r="L62" s="21"/>
    </row>
    <row r="63" spans="2:12" ht="11.25">
      <c r="B63" s="21"/>
      <c r="L63" s="21"/>
    </row>
    <row r="64" spans="2:12" ht="11.25">
      <c r="B64" s="21"/>
      <c r="L64" s="21"/>
    </row>
    <row r="65" spans="1:31" s="2" customFormat="1" ht="12.75">
      <c r="A65" s="35"/>
      <c r="B65" s="40"/>
      <c r="C65" s="35"/>
      <c r="D65" s="133" t="s">
        <v>53</v>
      </c>
      <c r="E65" s="139"/>
      <c r="F65" s="139"/>
      <c r="G65" s="133" t="s">
        <v>54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1.25">
      <c r="B66" s="21"/>
      <c r="L66" s="21"/>
    </row>
    <row r="67" spans="2:12" ht="11.25">
      <c r="B67" s="21"/>
      <c r="L67" s="21"/>
    </row>
    <row r="68" spans="2:12" ht="11.25">
      <c r="B68" s="21"/>
      <c r="L68" s="21"/>
    </row>
    <row r="69" spans="2:12" ht="11.25">
      <c r="B69" s="21"/>
      <c r="L69" s="21"/>
    </row>
    <row r="70" spans="2:12" ht="11.25">
      <c r="B70" s="21"/>
      <c r="L70" s="21"/>
    </row>
    <row r="71" spans="2:12" ht="11.25">
      <c r="B71" s="21"/>
      <c r="L71" s="21"/>
    </row>
    <row r="72" spans="2:12" ht="11.25">
      <c r="B72" s="21"/>
      <c r="L72" s="21"/>
    </row>
    <row r="73" spans="2:12" ht="11.25">
      <c r="B73" s="21"/>
      <c r="L73" s="21"/>
    </row>
    <row r="74" spans="2:12" ht="11.25">
      <c r="B74" s="21"/>
      <c r="L74" s="21"/>
    </row>
    <row r="75" spans="2:12" ht="11.25">
      <c r="B75" s="21"/>
      <c r="L75" s="21"/>
    </row>
    <row r="76" spans="1:31" s="2" customFormat="1" ht="12.75">
      <c r="A76" s="35"/>
      <c r="B76" s="40"/>
      <c r="C76" s="35"/>
      <c r="D76" s="135" t="s">
        <v>51</v>
      </c>
      <c r="E76" s="136"/>
      <c r="F76" s="137" t="s">
        <v>52</v>
      </c>
      <c r="G76" s="135" t="s">
        <v>51</v>
      </c>
      <c r="H76" s="136"/>
      <c r="I76" s="136"/>
      <c r="J76" s="138" t="s">
        <v>52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4" t="s">
        <v>107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318" t="str">
        <f>E7</f>
        <v>Výměna oken a rekonstrukce zdravotně-technických instalací v domě Dejvická 397/34</v>
      </c>
      <c r="F85" s="319"/>
      <c r="G85" s="319"/>
      <c r="H85" s="31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30" t="s">
        <v>105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>
      <c r="A87" s="35"/>
      <c r="B87" s="36"/>
      <c r="C87" s="37"/>
      <c r="D87" s="37"/>
      <c r="E87" s="270" t="str">
        <f>E9</f>
        <v>07 - VON</v>
      </c>
      <c r="F87" s="320"/>
      <c r="G87" s="320"/>
      <c r="H87" s="320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30" t="s">
        <v>19</v>
      </c>
      <c r="D89" s="37"/>
      <c r="E89" s="37"/>
      <c r="F89" s="28" t="str">
        <f>F12</f>
        <v xml:space="preserve"> </v>
      </c>
      <c r="G89" s="37"/>
      <c r="H89" s="37"/>
      <c r="I89" s="30" t="s">
        <v>21</v>
      </c>
      <c r="J89" s="67">
        <f>IF(J12="","",J12)</f>
        <v>44701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>
      <c r="A91" s="35"/>
      <c r="B91" s="36"/>
      <c r="C91" s="30" t="s">
        <v>22</v>
      </c>
      <c r="D91" s="37"/>
      <c r="E91" s="37"/>
      <c r="F91" s="28" t="str">
        <f>E15</f>
        <v>Městská část Praha 6, v zast. SNEO a.s.</v>
      </c>
      <c r="G91" s="37"/>
      <c r="H91" s="37"/>
      <c r="I91" s="30" t="s">
        <v>28</v>
      </c>
      <c r="J91" s="33" t="str">
        <f>E21</f>
        <v>Sibre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>
      <c r="A92" s="35"/>
      <c r="B92" s="36"/>
      <c r="C92" s="30" t="s">
        <v>26</v>
      </c>
      <c r="D92" s="37"/>
      <c r="E92" s="37"/>
      <c r="F92" s="28" t="str">
        <f>IF(E18="","",E18)</f>
        <v>Vyplň údaj</v>
      </c>
      <c r="G92" s="37"/>
      <c r="H92" s="37"/>
      <c r="I92" s="30" t="s">
        <v>32</v>
      </c>
      <c r="J92" s="33" t="str">
        <f>E24</f>
        <v>Simona Králová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44" t="s">
        <v>108</v>
      </c>
      <c r="D94" s="145"/>
      <c r="E94" s="145"/>
      <c r="F94" s="145"/>
      <c r="G94" s="145"/>
      <c r="H94" s="145"/>
      <c r="I94" s="145"/>
      <c r="J94" s="146" t="s">
        <v>109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>
      <c r="A96" s="35"/>
      <c r="B96" s="36"/>
      <c r="C96" s="147" t="s">
        <v>110</v>
      </c>
      <c r="D96" s="37"/>
      <c r="E96" s="37"/>
      <c r="F96" s="37"/>
      <c r="G96" s="37"/>
      <c r="H96" s="37"/>
      <c r="I96" s="37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111</v>
      </c>
    </row>
    <row r="97" spans="2:12" s="9" customFormat="1" ht="24.95" customHeight="1">
      <c r="B97" s="148"/>
      <c r="C97" s="149"/>
      <c r="D97" s="150" t="s">
        <v>1371</v>
      </c>
      <c r="E97" s="151"/>
      <c r="F97" s="151"/>
      <c r="G97" s="151"/>
      <c r="H97" s="151"/>
      <c r="I97" s="151"/>
      <c r="J97" s="152">
        <f>J124</f>
        <v>0</v>
      </c>
      <c r="K97" s="149"/>
      <c r="L97" s="153"/>
    </row>
    <row r="98" spans="2:12" s="10" customFormat="1" ht="19.9" customHeight="1">
      <c r="B98" s="154"/>
      <c r="C98" s="155"/>
      <c r="D98" s="156" t="s">
        <v>1372</v>
      </c>
      <c r="E98" s="157"/>
      <c r="F98" s="157"/>
      <c r="G98" s="157"/>
      <c r="H98" s="157"/>
      <c r="I98" s="157"/>
      <c r="J98" s="158">
        <f>J125</f>
        <v>0</v>
      </c>
      <c r="K98" s="155"/>
      <c r="L98" s="159"/>
    </row>
    <row r="99" spans="2:12" s="10" customFormat="1" ht="19.9" customHeight="1">
      <c r="B99" s="154"/>
      <c r="C99" s="155"/>
      <c r="D99" s="156" t="s">
        <v>1373</v>
      </c>
      <c r="E99" s="157"/>
      <c r="F99" s="157"/>
      <c r="G99" s="157"/>
      <c r="H99" s="157"/>
      <c r="I99" s="157"/>
      <c r="J99" s="158">
        <f>J128</f>
        <v>0</v>
      </c>
      <c r="K99" s="155"/>
      <c r="L99" s="159"/>
    </row>
    <row r="100" spans="2:12" s="10" customFormat="1" ht="19.9" customHeight="1">
      <c r="B100" s="154"/>
      <c r="C100" s="155"/>
      <c r="D100" s="156" t="s">
        <v>1374</v>
      </c>
      <c r="E100" s="157"/>
      <c r="F100" s="157"/>
      <c r="G100" s="157"/>
      <c r="H100" s="157"/>
      <c r="I100" s="157"/>
      <c r="J100" s="158">
        <f>J131</f>
        <v>0</v>
      </c>
      <c r="K100" s="155"/>
      <c r="L100" s="159"/>
    </row>
    <row r="101" spans="2:12" s="10" customFormat="1" ht="19.9" customHeight="1">
      <c r="B101" s="154"/>
      <c r="C101" s="155"/>
      <c r="D101" s="156" t="s">
        <v>1375</v>
      </c>
      <c r="E101" s="157"/>
      <c r="F101" s="157"/>
      <c r="G101" s="157"/>
      <c r="H101" s="157"/>
      <c r="I101" s="157"/>
      <c r="J101" s="158">
        <f>J135</f>
        <v>0</v>
      </c>
      <c r="K101" s="155"/>
      <c r="L101" s="159"/>
    </row>
    <row r="102" spans="2:12" s="10" customFormat="1" ht="19.9" customHeight="1">
      <c r="B102" s="154"/>
      <c r="C102" s="155"/>
      <c r="D102" s="156" t="s">
        <v>1376</v>
      </c>
      <c r="E102" s="157"/>
      <c r="F102" s="157"/>
      <c r="G102" s="157"/>
      <c r="H102" s="157"/>
      <c r="I102" s="157"/>
      <c r="J102" s="158">
        <f>J138</f>
        <v>0</v>
      </c>
      <c r="K102" s="155"/>
      <c r="L102" s="159"/>
    </row>
    <row r="103" spans="2:12" s="10" customFormat="1" ht="19.9" customHeight="1">
      <c r="B103" s="154"/>
      <c r="C103" s="155"/>
      <c r="D103" s="156" t="s">
        <v>1377</v>
      </c>
      <c r="E103" s="157"/>
      <c r="F103" s="157"/>
      <c r="G103" s="157"/>
      <c r="H103" s="157"/>
      <c r="I103" s="157"/>
      <c r="J103" s="158">
        <f>J141</f>
        <v>0</v>
      </c>
      <c r="K103" s="155"/>
      <c r="L103" s="159"/>
    </row>
    <row r="104" spans="1:31" s="2" customFormat="1" ht="21.75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136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18" t="str">
        <f>E7</f>
        <v>Výměna oken a rekonstrukce zdravotně-technických instalací v domě Dejvická 397/34</v>
      </c>
      <c r="F113" s="319"/>
      <c r="G113" s="319"/>
      <c r="H113" s="319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105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270" t="str">
        <f>E9</f>
        <v>07 - VON</v>
      </c>
      <c r="F115" s="320"/>
      <c r="G115" s="320"/>
      <c r="H115" s="320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19</v>
      </c>
      <c r="D117" s="37"/>
      <c r="E117" s="37"/>
      <c r="F117" s="28" t="str">
        <f>F12</f>
        <v xml:space="preserve"> </v>
      </c>
      <c r="G117" s="37"/>
      <c r="H117" s="37"/>
      <c r="I117" s="30" t="s">
        <v>21</v>
      </c>
      <c r="J117" s="67">
        <f>IF(J12="","",J12)</f>
        <v>44701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22</v>
      </c>
      <c r="D119" s="37"/>
      <c r="E119" s="37"/>
      <c r="F119" s="28" t="str">
        <f>E15</f>
        <v>Městská část Praha 6, v zast. SNEO a.s.</v>
      </c>
      <c r="G119" s="37"/>
      <c r="H119" s="37"/>
      <c r="I119" s="30" t="s">
        <v>28</v>
      </c>
      <c r="J119" s="33" t="str">
        <f>E21</f>
        <v>Sibre s.r.o.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26</v>
      </c>
      <c r="D120" s="37"/>
      <c r="E120" s="37"/>
      <c r="F120" s="28" t="str">
        <f>IF(E18="","",E18)</f>
        <v>Vyplň údaj</v>
      </c>
      <c r="G120" s="37"/>
      <c r="H120" s="37"/>
      <c r="I120" s="30" t="s">
        <v>32</v>
      </c>
      <c r="J120" s="33" t="str">
        <f>E24</f>
        <v>Simona Králová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1" customFormat="1" ht="29.25" customHeight="1">
      <c r="A122" s="160"/>
      <c r="B122" s="161"/>
      <c r="C122" s="162" t="s">
        <v>137</v>
      </c>
      <c r="D122" s="163" t="s">
        <v>61</v>
      </c>
      <c r="E122" s="163" t="s">
        <v>57</v>
      </c>
      <c r="F122" s="163" t="s">
        <v>58</v>
      </c>
      <c r="G122" s="163" t="s">
        <v>138</v>
      </c>
      <c r="H122" s="163" t="s">
        <v>139</v>
      </c>
      <c r="I122" s="163" t="s">
        <v>140</v>
      </c>
      <c r="J122" s="163" t="s">
        <v>109</v>
      </c>
      <c r="K122" s="164" t="s">
        <v>141</v>
      </c>
      <c r="L122" s="165"/>
      <c r="M122" s="76" t="s">
        <v>1</v>
      </c>
      <c r="N122" s="77" t="s">
        <v>40</v>
      </c>
      <c r="O122" s="77" t="s">
        <v>142</v>
      </c>
      <c r="P122" s="77" t="s">
        <v>143</v>
      </c>
      <c r="Q122" s="77" t="s">
        <v>144</v>
      </c>
      <c r="R122" s="77" t="s">
        <v>145</v>
      </c>
      <c r="S122" s="77" t="s">
        <v>146</v>
      </c>
      <c r="T122" s="78" t="s">
        <v>147</v>
      </c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</row>
    <row r="123" spans="1:63" s="2" customFormat="1" ht="22.9" customHeight="1">
      <c r="A123" s="35"/>
      <c r="B123" s="36"/>
      <c r="C123" s="83" t="s">
        <v>148</v>
      </c>
      <c r="D123" s="37"/>
      <c r="E123" s="37"/>
      <c r="F123" s="37"/>
      <c r="G123" s="37"/>
      <c r="H123" s="37"/>
      <c r="I123" s="37"/>
      <c r="J123" s="166">
        <f>BK123</f>
        <v>0</v>
      </c>
      <c r="K123" s="37"/>
      <c r="L123" s="40"/>
      <c r="M123" s="79"/>
      <c r="N123" s="167"/>
      <c r="O123" s="80"/>
      <c r="P123" s="168">
        <f>P124</f>
        <v>0</v>
      </c>
      <c r="Q123" s="80"/>
      <c r="R123" s="168">
        <f>R124</f>
        <v>0</v>
      </c>
      <c r="S123" s="80"/>
      <c r="T123" s="169">
        <f>T124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75</v>
      </c>
      <c r="AU123" s="18" t="s">
        <v>111</v>
      </c>
      <c r="BK123" s="170">
        <f>BK124</f>
        <v>0</v>
      </c>
    </row>
    <row r="124" spans="2:63" s="12" customFormat="1" ht="25.9" customHeight="1">
      <c r="B124" s="171"/>
      <c r="C124" s="172"/>
      <c r="D124" s="173" t="s">
        <v>75</v>
      </c>
      <c r="E124" s="174" t="s">
        <v>1378</v>
      </c>
      <c r="F124" s="174" t="s">
        <v>1379</v>
      </c>
      <c r="G124" s="172"/>
      <c r="H124" s="172"/>
      <c r="I124" s="175"/>
      <c r="J124" s="176">
        <f>BK124</f>
        <v>0</v>
      </c>
      <c r="K124" s="172"/>
      <c r="L124" s="177"/>
      <c r="M124" s="178"/>
      <c r="N124" s="179"/>
      <c r="O124" s="179"/>
      <c r="P124" s="180">
        <f>P125+P128+P131+P135+P138+P141</f>
        <v>0</v>
      </c>
      <c r="Q124" s="179"/>
      <c r="R124" s="180">
        <f>R125+R128+R131+R135+R138+R141</f>
        <v>0</v>
      </c>
      <c r="S124" s="179"/>
      <c r="T124" s="181">
        <f>T125+T128+T131+T135+T138+T141</f>
        <v>0</v>
      </c>
      <c r="AR124" s="182" t="s">
        <v>177</v>
      </c>
      <c r="AT124" s="183" t="s">
        <v>75</v>
      </c>
      <c r="AU124" s="183" t="s">
        <v>76</v>
      </c>
      <c r="AY124" s="182" t="s">
        <v>151</v>
      </c>
      <c r="BK124" s="184">
        <f>BK125+BK128+BK131+BK135+BK138+BK141</f>
        <v>0</v>
      </c>
    </row>
    <row r="125" spans="2:63" s="12" customFormat="1" ht="22.9" customHeight="1">
      <c r="B125" s="171"/>
      <c r="C125" s="172"/>
      <c r="D125" s="173" t="s">
        <v>75</v>
      </c>
      <c r="E125" s="185" t="s">
        <v>1380</v>
      </c>
      <c r="F125" s="185" t="s">
        <v>1381</v>
      </c>
      <c r="G125" s="172"/>
      <c r="H125" s="172"/>
      <c r="I125" s="175"/>
      <c r="J125" s="186">
        <f>BK125</f>
        <v>0</v>
      </c>
      <c r="K125" s="172"/>
      <c r="L125" s="177"/>
      <c r="M125" s="178"/>
      <c r="N125" s="179"/>
      <c r="O125" s="179"/>
      <c r="P125" s="180">
        <f>SUM(P126:P127)</f>
        <v>0</v>
      </c>
      <c r="Q125" s="179"/>
      <c r="R125" s="180">
        <f>SUM(R126:R127)</f>
        <v>0</v>
      </c>
      <c r="S125" s="179"/>
      <c r="T125" s="181">
        <f>SUM(T126:T127)</f>
        <v>0</v>
      </c>
      <c r="AR125" s="182" t="s">
        <v>177</v>
      </c>
      <c r="AT125" s="183" t="s">
        <v>75</v>
      </c>
      <c r="AU125" s="183" t="s">
        <v>84</v>
      </c>
      <c r="AY125" s="182" t="s">
        <v>151</v>
      </c>
      <c r="BK125" s="184">
        <f>SUM(BK126:BK127)</f>
        <v>0</v>
      </c>
    </row>
    <row r="126" spans="1:65" s="2" customFormat="1" ht="16.5" customHeight="1">
      <c r="A126" s="35"/>
      <c r="B126" s="36"/>
      <c r="C126" s="187" t="s">
        <v>84</v>
      </c>
      <c r="D126" s="187" t="s">
        <v>153</v>
      </c>
      <c r="E126" s="188" t="s">
        <v>1382</v>
      </c>
      <c r="F126" s="189" t="s">
        <v>1383</v>
      </c>
      <c r="G126" s="190" t="s">
        <v>1221</v>
      </c>
      <c r="H126" s="191">
        <v>1</v>
      </c>
      <c r="I126" s="192"/>
      <c r="J126" s="193">
        <f>ROUND(I126*H126,2)</f>
        <v>0</v>
      </c>
      <c r="K126" s="189" t="s">
        <v>157</v>
      </c>
      <c r="L126" s="40"/>
      <c r="M126" s="194" t="s">
        <v>1</v>
      </c>
      <c r="N126" s="195" t="s">
        <v>42</v>
      </c>
      <c r="O126" s="72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8" t="s">
        <v>158</v>
      </c>
      <c r="AT126" s="198" t="s">
        <v>153</v>
      </c>
      <c r="AU126" s="198" t="s">
        <v>159</v>
      </c>
      <c r="AY126" s="18" t="s">
        <v>151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8" t="s">
        <v>159</v>
      </c>
      <c r="BK126" s="199">
        <f>ROUND(I126*H126,2)</f>
        <v>0</v>
      </c>
      <c r="BL126" s="18" t="s">
        <v>158</v>
      </c>
      <c r="BM126" s="198" t="s">
        <v>159</v>
      </c>
    </row>
    <row r="127" spans="1:65" s="2" customFormat="1" ht="16.5" customHeight="1">
      <c r="A127" s="35"/>
      <c r="B127" s="36"/>
      <c r="C127" s="187" t="s">
        <v>159</v>
      </c>
      <c r="D127" s="187" t="s">
        <v>153</v>
      </c>
      <c r="E127" s="188" t="s">
        <v>1384</v>
      </c>
      <c r="F127" s="189" t="s">
        <v>1385</v>
      </c>
      <c r="G127" s="190" t="s">
        <v>1221</v>
      </c>
      <c r="H127" s="191">
        <v>1</v>
      </c>
      <c r="I127" s="192"/>
      <c r="J127" s="193">
        <f>ROUND(I127*H127,2)</f>
        <v>0</v>
      </c>
      <c r="K127" s="189" t="s">
        <v>1</v>
      </c>
      <c r="L127" s="40"/>
      <c r="M127" s="194" t="s">
        <v>1</v>
      </c>
      <c r="N127" s="195" t="s">
        <v>42</v>
      </c>
      <c r="O127" s="72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8" t="s">
        <v>158</v>
      </c>
      <c r="AT127" s="198" t="s">
        <v>153</v>
      </c>
      <c r="AU127" s="198" t="s">
        <v>159</v>
      </c>
      <c r="AY127" s="18" t="s">
        <v>151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8" t="s">
        <v>159</v>
      </c>
      <c r="BK127" s="199">
        <f>ROUND(I127*H127,2)</f>
        <v>0</v>
      </c>
      <c r="BL127" s="18" t="s">
        <v>158</v>
      </c>
      <c r="BM127" s="198" t="s">
        <v>1386</v>
      </c>
    </row>
    <row r="128" spans="2:63" s="12" customFormat="1" ht="22.9" customHeight="1">
      <c r="B128" s="171"/>
      <c r="C128" s="172"/>
      <c r="D128" s="173" t="s">
        <v>75</v>
      </c>
      <c r="E128" s="185" t="s">
        <v>1387</v>
      </c>
      <c r="F128" s="185" t="s">
        <v>1388</v>
      </c>
      <c r="G128" s="172"/>
      <c r="H128" s="172"/>
      <c r="I128" s="175"/>
      <c r="J128" s="186">
        <f>BK128</f>
        <v>0</v>
      </c>
      <c r="K128" s="172"/>
      <c r="L128" s="177"/>
      <c r="M128" s="178"/>
      <c r="N128" s="179"/>
      <c r="O128" s="179"/>
      <c r="P128" s="180">
        <f>SUM(P129:P130)</f>
        <v>0</v>
      </c>
      <c r="Q128" s="179"/>
      <c r="R128" s="180">
        <f>SUM(R129:R130)</f>
        <v>0</v>
      </c>
      <c r="S128" s="179"/>
      <c r="T128" s="181">
        <f>SUM(T129:T130)</f>
        <v>0</v>
      </c>
      <c r="AR128" s="182" t="s">
        <v>177</v>
      </c>
      <c r="AT128" s="183" t="s">
        <v>75</v>
      </c>
      <c r="AU128" s="183" t="s">
        <v>84</v>
      </c>
      <c r="AY128" s="182" t="s">
        <v>151</v>
      </c>
      <c r="BK128" s="184">
        <f>SUM(BK129:BK130)</f>
        <v>0</v>
      </c>
    </row>
    <row r="129" spans="1:65" s="2" customFormat="1" ht="16.5" customHeight="1">
      <c r="A129" s="35"/>
      <c r="B129" s="36"/>
      <c r="C129" s="187" t="s">
        <v>167</v>
      </c>
      <c r="D129" s="187" t="s">
        <v>153</v>
      </c>
      <c r="E129" s="188" t="s">
        <v>1389</v>
      </c>
      <c r="F129" s="189" t="s">
        <v>1388</v>
      </c>
      <c r="G129" s="190" t="s">
        <v>1221</v>
      </c>
      <c r="H129" s="191">
        <v>1</v>
      </c>
      <c r="I129" s="192"/>
      <c r="J129" s="193">
        <f>ROUND(I129*H129,2)</f>
        <v>0</v>
      </c>
      <c r="K129" s="189" t="s">
        <v>157</v>
      </c>
      <c r="L129" s="40"/>
      <c r="M129" s="194" t="s">
        <v>1</v>
      </c>
      <c r="N129" s="195" t="s">
        <v>42</v>
      </c>
      <c r="O129" s="72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8" t="s">
        <v>158</v>
      </c>
      <c r="AT129" s="198" t="s">
        <v>153</v>
      </c>
      <c r="AU129" s="198" t="s">
        <v>159</v>
      </c>
      <c r="AY129" s="18" t="s">
        <v>151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8" t="s">
        <v>159</v>
      </c>
      <c r="BK129" s="199">
        <f>ROUND(I129*H129,2)</f>
        <v>0</v>
      </c>
      <c r="BL129" s="18" t="s">
        <v>158</v>
      </c>
      <c r="BM129" s="198" t="s">
        <v>158</v>
      </c>
    </row>
    <row r="130" spans="1:65" s="2" customFormat="1" ht="16.5" customHeight="1">
      <c r="A130" s="35"/>
      <c r="B130" s="36"/>
      <c r="C130" s="187" t="s">
        <v>158</v>
      </c>
      <c r="D130" s="187" t="s">
        <v>153</v>
      </c>
      <c r="E130" s="188" t="s">
        <v>1390</v>
      </c>
      <c r="F130" s="189" t="s">
        <v>1391</v>
      </c>
      <c r="G130" s="190" t="s">
        <v>1221</v>
      </c>
      <c r="H130" s="191">
        <v>1</v>
      </c>
      <c r="I130" s="192"/>
      <c r="J130" s="193">
        <f>ROUND(I130*H130,2)</f>
        <v>0</v>
      </c>
      <c r="K130" s="189" t="s">
        <v>1</v>
      </c>
      <c r="L130" s="40"/>
      <c r="M130" s="194" t="s">
        <v>1</v>
      </c>
      <c r="N130" s="195" t="s">
        <v>42</v>
      </c>
      <c r="O130" s="72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8" t="s">
        <v>158</v>
      </c>
      <c r="AT130" s="198" t="s">
        <v>153</v>
      </c>
      <c r="AU130" s="198" t="s">
        <v>159</v>
      </c>
      <c r="AY130" s="18" t="s">
        <v>151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8" t="s">
        <v>159</v>
      </c>
      <c r="BK130" s="199">
        <f>ROUND(I130*H130,2)</f>
        <v>0</v>
      </c>
      <c r="BL130" s="18" t="s">
        <v>158</v>
      </c>
      <c r="BM130" s="198" t="s">
        <v>1392</v>
      </c>
    </row>
    <row r="131" spans="2:63" s="12" customFormat="1" ht="22.9" customHeight="1">
      <c r="B131" s="171"/>
      <c r="C131" s="172"/>
      <c r="D131" s="173" t="s">
        <v>75</v>
      </c>
      <c r="E131" s="185" t="s">
        <v>1393</v>
      </c>
      <c r="F131" s="185" t="s">
        <v>1394</v>
      </c>
      <c r="G131" s="172"/>
      <c r="H131" s="172"/>
      <c r="I131" s="175"/>
      <c r="J131" s="186">
        <f>BK131</f>
        <v>0</v>
      </c>
      <c r="K131" s="172"/>
      <c r="L131" s="177"/>
      <c r="M131" s="178"/>
      <c r="N131" s="179"/>
      <c r="O131" s="179"/>
      <c r="P131" s="180">
        <f>SUM(P132:P134)</f>
        <v>0</v>
      </c>
      <c r="Q131" s="179"/>
      <c r="R131" s="180">
        <f>SUM(R132:R134)</f>
        <v>0</v>
      </c>
      <c r="S131" s="179"/>
      <c r="T131" s="181">
        <f>SUM(T132:T134)</f>
        <v>0</v>
      </c>
      <c r="AR131" s="182" t="s">
        <v>177</v>
      </c>
      <c r="AT131" s="183" t="s">
        <v>75</v>
      </c>
      <c r="AU131" s="183" t="s">
        <v>84</v>
      </c>
      <c r="AY131" s="182" t="s">
        <v>151</v>
      </c>
      <c r="BK131" s="184">
        <f>SUM(BK132:BK134)</f>
        <v>0</v>
      </c>
    </row>
    <row r="132" spans="1:65" s="2" customFormat="1" ht="16.5" customHeight="1">
      <c r="A132" s="35"/>
      <c r="B132" s="36"/>
      <c r="C132" s="187" t="s">
        <v>177</v>
      </c>
      <c r="D132" s="187" t="s">
        <v>153</v>
      </c>
      <c r="E132" s="188" t="s">
        <v>1395</v>
      </c>
      <c r="F132" s="189" t="s">
        <v>1394</v>
      </c>
      <c r="G132" s="190" t="s">
        <v>1221</v>
      </c>
      <c r="H132" s="191">
        <v>1</v>
      </c>
      <c r="I132" s="192"/>
      <c r="J132" s="193">
        <f>ROUND(I132*H132,2)</f>
        <v>0</v>
      </c>
      <c r="K132" s="189" t="s">
        <v>157</v>
      </c>
      <c r="L132" s="40"/>
      <c r="M132" s="194" t="s">
        <v>1</v>
      </c>
      <c r="N132" s="195" t="s">
        <v>42</v>
      </c>
      <c r="O132" s="72"/>
      <c r="P132" s="196">
        <f>O132*H132</f>
        <v>0</v>
      </c>
      <c r="Q132" s="196">
        <v>0</v>
      </c>
      <c r="R132" s="196">
        <f>Q132*H132</f>
        <v>0</v>
      </c>
      <c r="S132" s="196">
        <v>0</v>
      </c>
      <c r="T132" s="19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8" t="s">
        <v>158</v>
      </c>
      <c r="AT132" s="198" t="s">
        <v>153</v>
      </c>
      <c r="AU132" s="198" t="s">
        <v>159</v>
      </c>
      <c r="AY132" s="18" t="s">
        <v>151</v>
      </c>
      <c r="BE132" s="199">
        <f>IF(N132="základní",J132,0)</f>
        <v>0</v>
      </c>
      <c r="BF132" s="199">
        <f>IF(N132="snížená",J132,0)</f>
        <v>0</v>
      </c>
      <c r="BG132" s="199">
        <f>IF(N132="zákl. přenesená",J132,0)</f>
        <v>0</v>
      </c>
      <c r="BH132" s="199">
        <f>IF(N132="sníž. přenesená",J132,0)</f>
        <v>0</v>
      </c>
      <c r="BI132" s="199">
        <f>IF(N132="nulová",J132,0)</f>
        <v>0</v>
      </c>
      <c r="BJ132" s="18" t="s">
        <v>159</v>
      </c>
      <c r="BK132" s="199">
        <f>ROUND(I132*H132,2)</f>
        <v>0</v>
      </c>
      <c r="BL132" s="18" t="s">
        <v>158</v>
      </c>
      <c r="BM132" s="198" t="s">
        <v>170</v>
      </c>
    </row>
    <row r="133" spans="1:47" s="2" customFormat="1" ht="29.25">
      <c r="A133" s="35"/>
      <c r="B133" s="36"/>
      <c r="C133" s="37"/>
      <c r="D133" s="202" t="s">
        <v>440</v>
      </c>
      <c r="E133" s="37"/>
      <c r="F133" s="244" t="s">
        <v>1396</v>
      </c>
      <c r="G133" s="37"/>
      <c r="H133" s="37"/>
      <c r="I133" s="245"/>
      <c r="J133" s="37"/>
      <c r="K133" s="37"/>
      <c r="L133" s="40"/>
      <c r="M133" s="246"/>
      <c r="N133" s="247"/>
      <c r="O133" s="72"/>
      <c r="P133" s="72"/>
      <c r="Q133" s="72"/>
      <c r="R133" s="72"/>
      <c r="S133" s="72"/>
      <c r="T133" s="73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8" t="s">
        <v>440</v>
      </c>
      <c r="AU133" s="18" t="s">
        <v>159</v>
      </c>
    </row>
    <row r="134" spans="1:65" s="2" customFormat="1" ht="16.5" customHeight="1">
      <c r="A134" s="35"/>
      <c r="B134" s="36"/>
      <c r="C134" s="187" t="s">
        <v>170</v>
      </c>
      <c r="D134" s="187" t="s">
        <v>153</v>
      </c>
      <c r="E134" s="188" t="s">
        <v>1397</v>
      </c>
      <c r="F134" s="189" t="s">
        <v>1398</v>
      </c>
      <c r="G134" s="190" t="s">
        <v>1221</v>
      </c>
      <c r="H134" s="191">
        <v>1</v>
      </c>
      <c r="I134" s="192"/>
      <c r="J134" s="193">
        <f>ROUND(I134*H134,2)</f>
        <v>0</v>
      </c>
      <c r="K134" s="189" t="s">
        <v>1</v>
      </c>
      <c r="L134" s="40"/>
      <c r="M134" s="194" t="s">
        <v>1</v>
      </c>
      <c r="N134" s="195" t="s">
        <v>42</v>
      </c>
      <c r="O134" s="72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8" t="s">
        <v>158</v>
      </c>
      <c r="AT134" s="198" t="s">
        <v>153</v>
      </c>
      <c r="AU134" s="198" t="s">
        <v>159</v>
      </c>
      <c r="AY134" s="18" t="s">
        <v>151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8" t="s">
        <v>159</v>
      </c>
      <c r="BK134" s="199">
        <f>ROUND(I134*H134,2)</f>
        <v>0</v>
      </c>
      <c r="BL134" s="18" t="s">
        <v>158</v>
      </c>
      <c r="BM134" s="198" t="s">
        <v>1399</v>
      </c>
    </row>
    <row r="135" spans="2:63" s="12" customFormat="1" ht="22.9" customHeight="1">
      <c r="B135" s="171"/>
      <c r="C135" s="172"/>
      <c r="D135" s="173" t="s">
        <v>75</v>
      </c>
      <c r="E135" s="185" t="s">
        <v>1400</v>
      </c>
      <c r="F135" s="185" t="s">
        <v>1401</v>
      </c>
      <c r="G135" s="172"/>
      <c r="H135" s="172"/>
      <c r="I135" s="175"/>
      <c r="J135" s="186">
        <f>BK135</f>
        <v>0</v>
      </c>
      <c r="K135" s="172"/>
      <c r="L135" s="177"/>
      <c r="M135" s="178"/>
      <c r="N135" s="179"/>
      <c r="O135" s="179"/>
      <c r="P135" s="180">
        <f>SUM(P136:P137)</f>
        <v>0</v>
      </c>
      <c r="Q135" s="179"/>
      <c r="R135" s="180">
        <f>SUM(R136:R137)</f>
        <v>0</v>
      </c>
      <c r="S135" s="179"/>
      <c r="T135" s="181">
        <f>SUM(T136:T137)</f>
        <v>0</v>
      </c>
      <c r="AR135" s="182" t="s">
        <v>177</v>
      </c>
      <c r="AT135" s="183" t="s">
        <v>75</v>
      </c>
      <c r="AU135" s="183" t="s">
        <v>84</v>
      </c>
      <c r="AY135" s="182" t="s">
        <v>151</v>
      </c>
      <c r="BK135" s="184">
        <f>SUM(BK136:BK137)</f>
        <v>0</v>
      </c>
    </row>
    <row r="136" spans="1:65" s="2" customFormat="1" ht="16.5" customHeight="1">
      <c r="A136" s="35"/>
      <c r="B136" s="36"/>
      <c r="C136" s="187" t="s">
        <v>187</v>
      </c>
      <c r="D136" s="187" t="s">
        <v>153</v>
      </c>
      <c r="E136" s="188" t="s">
        <v>1402</v>
      </c>
      <c r="F136" s="189" t="s">
        <v>1401</v>
      </c>
      <c r="G136" s="190" t="s">
        <v>1221</v>
      </c>
      <c r="H136" s="191">
        <v>1</v>
      </c>
      <c r="I136" s="192"/>
      <c r="J136" s="193">
        <f>ROUND(I136*H136,2)</f>
        <v>0</v>
      </c>
      <c r="K136" s="189" t="s">
        <v>157</v>
      </c>
      <c r="L136" s="40"/>
      <c r="M136" s="194" t="s">
        <v>1</v>
      </c>
      <c r="N136" s="195" t="s">
        <v>42</v>
      </c>
      <c r="O136" s="72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8" t="s">
        <v>158</v>
      </c>
      <c r="AT136" s="198" t="s">
        <v>153</v>
      </c>
      <c r="AU136" s="198" t="s">
        <v>159</v>
      </c>
      <c r="AY136" s="18" t="s">
        <v>151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8" t="s">
        <v>159</v>
      </c>
      <c r="BK136" s="199">
        <f>ROUND(I136*H136,2)</f>
        <v>0</v>
      </c>
      <c r="BL136" s="18" t="s">
        <v>158</v>
      </c>
      <c r="BM136" s="198" t="s">
        <v>175</v>
      </c>
    </row>
    <row r="137" spans="1:65" s="2" customFormat="1" ht="16.5" customHeight="1">
      <c r="A137" s="35"/>
      <c r="B137" s="36"/>
      <c r="C137" s="187" t="s">
        <v>175</v>
      </c>
      <c r="D137" s="187" t="s">
        <v>153</v>
      </c>
      <c r="E137" s="188" t="s">
        <v>1403</v>
      </c>
      <c r="F137" s="189" t="s">
        <v>1404</v>
      </c>
      <c r="G137" s="190" t="s">
        <v>1221</v>
      </c>
      <c r="H137" s="191">
        <v>1</v>
      </c>
      <c r="I137" s="192"/>
      <c r="J137" s="193">
        <f>ROUND(I137*H137,2)</f>
        <v>0</v>
      </c>
      <c r="K137" s="189" t="s">
        <v>1</v>
      </c>
      <c r="L137" s="40"/>
      <c r="M137" s="194" t="s">
        <v>1</v>
      </c>
      <c r="N137" s="195" t="s">
        <v>42</v>
      </c>
      <c r="O137" s="72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8" t="s">
        <v>158</v>
      </c>
      <c r="AT137" s="198" t="s">
        <v>153</v>
      </c>
      <c r="AU137" s="198" t="s">
        <v>159</v>
      </c>
      <c r="AY137" s="18" t="s">
        <v>151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8" t="s">
        <v>159</v>
      </c>
      <c r="BK137" s="199">
        <f>ROUND(I137*H137,2)</f>
        <v>0</v>
      </c>
      <c r="BL137" s="18" t="s">
        <v>158</v>
      </c>
      <c r="BM137" s="198" t="s">
        <v>1405</v>
      </c>
    </row>
    <row r="138" spans="2:63" s="12" customFormat="1" ht="22.9" customHeight="1">
      <c r="B138" s="171"/>
      <c r="C138" s="172"/>
      <c r="D138" s="173" t="s">
        <v>75</v>
      </c>
      <c r="E138" s="185" t="s">
        <v>1406</v>
      </c>
      <c r="F138" s="185" t="s">
        <v>1407</v>
      </c>
      <c r="G138" s="172"/>
      <c r="H138" s="172"/>
      <c r="I138" s="175"/>
      <c r="J138" s="186">
        <f>BK138</f>
        <v>0</v>
      </c>
      <c r="K138" s="172"/>
      <c r="L138" s="177"/>
      <c r="M138" s="178"/>
      <c r="N138" s="179"/>
      <c r="O138" s="179"/>
      <c r="P138" s="180">
        <f>SUM(P139:P140)</f>
        <v>0</v>
      </c>
      <c r="Q138" s="179"/>
      <c r="R138" s="180">
        <f>SUM(R139:R140)</f>
        <v>0</v>
      </c>
      <c r="S138" s="179"/>
      <c r="T138" s="181">
        <f>SUM(T139:T140)</f>
        <v>0</v>
      </c>
      <c r="AR138" s="182" t="s">
        <v>177</v>
      </c>
      <c r="AT138" s="183" t="s">
        <v>75</v>
      </c>
      <c r="AU138" s="183" t="s">
        <v>84</v>
      </c>
      <c r="AY138" s="182" t="s">
        <v>151</v>
      </c>
      <c r="BK138" s="184">
        <f>SUM(BK139:BK140)</f>
        <v>0</v>
      </c>
    </row>
    <row r="139" spans="1:65" s="2" customFormat="1" ht="16.5" customHeight="1">
      <c r="A139" s="35"/>
      <c r="B139" s="36"/>
      <c r="C139" s="187" t="s">
        <v>196</v>
      </c>
      <c r="D139" s="187" t="s">
        <v>153</v>
      </c>
      <c r="E139" s="188" t="s">
        <v>1408</v>
      </c>
      <c r="F139" s="189" t="s">
        <v>1407</v>
      </c>
      <c r="G139" s="190" t="s">
        <v>1221</v>
      </c>
      <c r="H139" s="191">
        <v>1</v>
      </c>
      <c r="I139" s="192"/>
      <c r="J139" s="193">
        <f>ROUND(I139*H139,2)</f>
        <v>0</v>
      </c>
      <c r="K139" s="189" t="s">
        <v>157</v>
      </c>
      <c r="L139" s="40"/>
      <c r="M139" s="194" t="s">
        <v>1</v>
      </c>
      <c r="N139" s="195" t="s">
        <v>42</v>
      </c>
      <c r="O139" s="72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8" t="s">
        <v>158</v>
      </c>
      <c r="AT139" s="198" t="s">
        <v>153</v>
      </c>
      <c r="AU139" s="198" t="s">
        <v>159</v>
      </c>
      <c r="AY139" s="18" t="s">
        <v>151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8" t="s">
        <v>159</v>
      </c>
      <c r="BK139" s="199">
        <f>ROUND(I139*H139,2)</f>
        <v>0</v>
      </c>
      <c r="BL139" s="18" t="s">
        <v>158</v>
      </c>
      <c r="BM139" s="198" t="s">
        <v>180</v>
      </c>
    </row>
    <row r="140" spans="1:47" s="2" customFormat="1" ht="19.5">
      <c r="A140" s="35"/>
      <c r="B140" s="36"/>
      <c r="C140" s="37"/>
      <c r="D140" s="202" t="s">
        <v>440</v>
      </c>
      <c r="E140" s="37"/>
      <c r="F140" s="244" t="s">
        <v>1409</v>
      </c>
      <c r="G140" s="37"/>
      <c r="H140" s="37"/>
      <c r="I140" s="245"/>
      <c r="J140" s="37"/>
      <c r="K140" s="37"/>
      <c r="L140" s="40"/>
      <c r="M140" s="246"/>
      <c r="N140" s="247"/>
      <c r="O140" s="72"/>
      <c r="P140" s="72"/>
      <c r="Q140" s="72"/>
      <c r="R140" s="72"/>
      <c r="S140" s="72"/>
      <c r="T140" s="73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8" t="s">
        <v>440</v>
      </c>
      <c r="AU140" s="18" t="s">
        <v>159</v>
      </c>
    </row>
    <row r="141" spans="2:63" s="12" customFormat="1" ht="22.9" customHeight="1">
      <c r="B141" s="171"/>
      <c r="C141" s="172"/>
      <c r="D141" s="173" t="s">
        <v>75</v>
      </c>
      <c r="E141" s="185" t="s">
        <v>1410</v>
      </c>
      <c r="F141" s="185" t="s">
        <v>1411</v>
      </c>
      <c r="G141" s="172"/>
      <c r="H141" s="172"/>
      <c r="I141" s="175"/>
      <c r="J141" s="186">
        <f>BK141</f>
        <v>0</v>
      </c>
      <c r="K141" s="172"/>
      <c r="L141" s="177"/>
      <c r="M141" s="178"/>
      <c r="N141" s="179"/>
      <c r="O141" s="179"/>
      <c r="P141" s="180">
        <f>SUM(P142:P148)</f>
        <v>0</v>
      </c>
      <c r="Q141" s="179"/>
      <c r="R141" s="180">
        <f>SUM(R142:R148)</f>
        <v>0</v>
      </c>
      <c r="S141" s="179"/>
      <c r="T141" s="181">
        <f>SUM(T142:T148)</f>
        <v>0</v>
      </c>
      <c r="AR141" s="182" t="s">
        <v>177</v>
      </c>
      <c r="AT141" s="183" t="s">
        <v>75</v>
      </c>
      <c r="AU141" s="183" t="s">
        <v>84</v>
      </c>
      <c r="AY141" s="182" t="s">
        <v>151</v>
      </c>
      <c r="BK141" s="184">
        <f>SUM(BK142:BK148)</f>
        <v>0</v>
      </c>
    </row>
    <row r="142" spans="1:65" s="2" customFormat="1" ht="16.5" customHeight="1">
      <c r="A142" s="35"/>
      <c r="B142" s="36"/>
      <c r="C142" s="187" t="s">
        <v>180</v>
      </c>
      <c r="D142" s="187" t="s">
        <v>153</v>
      </c>
      <c r="E142" s="188" t="s">
        <v>1412</v>
      </c>
      <c r="F142" s="189" t="s">
        <v>1411</v>
      </c>
      <c r="G142" s="190" t="s">
        <v>1221</v>
      </c>
      <c r="H142" s="191">
        <v>1</v>
      </c>
      <c r="I142" s="192"/>
      <c r="J142" s="193">
        <f>ROUND(I142*H142,2)</f>
        <v>0</v>
      </c>
      <c r="K142" s="189" t="s">
        <v>157</v>
      </c>
      <c r="L142" s="40"/>
      <c r="M142" s="194" t="s">
        <v>1</v>
      </c>
      <c r="N142" s="195" t="s">
        <v>42</v>
      </c>
      <c r="O142" s="72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8" t="s">
        <v>158</v>
      </c>
      <c r="AT142" s="198" t="s">
        <v>153</v>
      </c>
      <c r="AU142" s="198" t="s">
        <v>159</v>
      </c>
      <c r="AY142" s="18" t="s">
        <v>151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8" t="s">
        <v>159</v>
      </c>
      <c r="BK142" s="199">
        <f>ROUND(I142*H142,2)</f>
        <v>0</v>
      </c>
      <c r="BL142" s="18" t="s">
        <v>158</v>
      </c>
      <c r="BM142" s="198" t="s">
        <v>185</v>
      </c>
    </row>
    <row r="143" spans="1:47" s="2" customFormat="1" ht="19.5">
      <c r="A143" s="35"/>
      <c r="B143" s="36"/>
      <c r="C143" s="37"/>
      <c r="D143" s="202" t="s">
        <v>440</v>
      </c>
      <c r="E143" s="37"/>
      <c r="F143" s="244" t="s">
        <v>1413</v>
      </c>
      <c r="G143" s="37"/>
      <c r="H143" s="37"/>
      <c r="I143" s="245"/>
      <c r="J143" s="37"/>
      <c r="K143" s="37"/>
      <c r="L143" s="40"/>
      <c r="M143" s="246"/>
      <c r="N143" s="247"/>
      <c r="O143" s="72"/>
      <c r="P143" s="72"/>
      <c r="Q143" s="72"/>
      <c r="R143" s="72"/>
      <c r="S143" s="72"/>
      <c r="T143" s="73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440</v>
      </c>
      <c r="AU143" s="18" t="s">
        <v>159</v>
      </c>
    </row>
    <row r="144" spans="1:65" s="2" customFormat="1" ht="16.5" customHeight="1">
      <c r="A144" s="35"/>
      <c r="B144" s="36"/>
      <c r="C144" s="187" t="s">
        <v>207</v>
      </c>
      <c r="D144" s="187" t="s">
        <v>153</v>
      </c>
      <c r="E144" s="188" t="s">
        <v>1414</v>
      </c>
      <c r="F144" s="189" t="s">
        <v>1415</v>
      </c>
      <c r="G144" s="190" t="s">
        <v>1221</v>
      </c>
      <c r="H144" s="191">
        <v>1</v>
      </c>
      <c r="I144" s="192"/>
      <c r="J144" s="193">
        <f>ROUND(I144*H144,2)</f>
        <v>0</v>
      </c>
      <c r="K144" s="189" t="s">
        <v>1</v>
      </c>
      <c r="L144" s="40"/>
      <c r="M144" s="194" t="s">
        <v>1</v>
      </c>
      <c r="N144" s="195" t="s">
        <v>42</v>
      </c>
      <c r="O144" s="72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8" t="s">
        <v>158</v>
      </c>
      <c r="AT144" s="198" t="s">
        <v>153</v>
      </c>
      <c r="AU144" s="198" t="s">
        <v>159</v>
      </c>
      <c r="AY144" s="18" t="s">
        <v>151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8" t="s">
        <v>159</v>
      </c>
      <c r="BK144" s="199">
        <f>ROUND(I144*H144,2)</f>
        <v>0</v>
      </c>
      <c r="BL144" s="18" t="s">
        <v>158</v>
      </c>
      <c r="BM144" s="198" t="s">
        <v>1416</v>
      </c>
    </row>
    <row r="145" spans="2:51" s="15" customFormat="1" ht="11.25">
      <c r="B145" s="223"/>
      <c r="C145" s="224"/>
      <c r="D145" s="202" t="s">
        <v>160</v>
      </c>
      <c r="E145" s="225" t="s">
        <v>1</v>
      </c>
      <c r="F145" s="226" t="s">
        <v>1417</v>
      </c>
      <c r="G145" s="224"/>
      <c r="H145" s="225" t="s">
        <v>1</v>
      </c>
      <c r="I145" s="227"/>
      <c r="J145" s="224"/>
      <c r="K145" s="224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160</v>
      </c>
      <c r="AU145" s="232" t="s">
        <v>159</v>
      </c>
      <c r="AV145" s="15" t="s">
        <v>84</v>
      </c>
      <c r="AW145" s="15" t="s">
        <v>34</v>
      </c>
      <c r="AX145" s="15" t="s">
        <v>76</v>
      </c>
      <c r="AY145" s="232" t="s">
        <v>151</v>
      </c>
    </row>
    <row r="146" spans="2:51" s="13" customFormat="1" ht="11.25">
      <c r="B146" s="200"/>
      <c r="C146" s="201"/>
      <c r="D146" s="202" t="s">
        <v>160</v>
      </c>
      <c r="E146" s="203" t="s">
        <v>1</v>
      </c>
      <c r="F146" s="204" t="s">
        <v>84</v>
      </c>
      <c r="G146" s="201"/>
      <c r="H146" s="205">
        <v>1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160</v>
      </c>
      <c r="AU146" s="211" t="s">
        <v>159</v>
      </c>
      <c r="AV146" s="13" t="s">
        <v>159</v>
      </c>
      <c r="AW146" s="13" t="s">
        <v>34</v>
      </c>
      <c r="AX146" s="13" t="s">
        <v>76</v>
      </c>
      <c r="AY146" s="211" t="s">
        <v>151</v>
      </c>
    </row>
    <row r="147" spans="2:51" s="14" customFormat="1" ht="11.25">
      <c r="B147" s="212"/>
      <c r="C147" s="213"/>
      <c r="D147" s="202" t="s">
        <v>160</v>
      </c>
      <c r="E147" s="214" t="s">
        <v>1</v>
      </c>
      <c r="F147" s="215" t="s">
        <v>162</v>
      </c>
      <c r="G147" s="213"/>
      <c r="H147" s="216">
        <v>1</v>
      </c>
      <c r="I147" s="217"/>
      <c r="J147" s="213"/>
      <c r="K147" s="213"/>
      <c r="L147" s="218"/>
      <c r="M147" s="219"/>
      <c r="N147" s="220"/>
      <c r="O147" s="220"/>
      <c r="P147" s="220"/>
      <c r="Q147" s="220"/>
      <c r="R147" s="220"/>
      <c r="S147" s="220"/>
      <c r="T147" s="221"/>
      <c r="AT147" s="222" t="s">
        <v>160</v>
      </c>
      <c r="AU147" s="222" t="s">
        <v>159</v>
      </c>
      <c r="AV147" s="14" t="s">
        <v>158</v>
      </c>
      <c r="AW147" s="14" t="s">
        <v>34</v>
      </c>
      <c r="AX147" s="14" t="s">
        <v>84</v>
      </c>
      <c r="AY147" s="222" t="s">
        <v>151</v>
      </c>
    </row>
    <row r="148" spans="1:65" s="2" customFormat="1" ht="16.5" customHeight="1">
      <c r="A148" s="35"/>
      <c r="B148" s="36"/>
      <c r="C148" s="187" t="s">
        <v>185</v>
      </c>
      <c r="D148" s="187" t="s">
        <v>153</v>
      </c>
      <c r="E148" s="188" t="s">
        <v>1418</v>
      </c>
      <c r="F148" s="189" t="s">
        <v>1419</v>
      </c>
      <c r="G148" s="190" t="s">
        <v>1221</v>
      </c>
      <c r="H148" s="191">
        <v>1</v>
      </c>
      <c r="I148" s="192"/>
      <c r="J148" s="193">
        <f>ROUND(I148*H148,2)</f>
        <v>0</v>
      </c>
      <c r="K148" s="189" t="s">
        <v>1</v>
      </c>
      <c r="L148" s="40"/>
      <c r="M148" s="259" t="s">
        <v>1</v>
      </c>
      <c r="N148" s="260" t="s">
        <v>42</v>
      </c>
      <c r="O148" s="261"/>
      <c r="P148" s="262">
        <f>O148*H148</f>
        <v>0</v>
      </c>
      <c r="Q148" s="262">
        <v>0</v>
      </c>
      <c r="R148" s="262">
        <f>Q148*H148</f>
        <v>0</v>
      </c>
      <c r="S148" s="262">
        <v>0</v>
      </c>
      <c r="T148" s="263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8" t="s">
        <v>158</v>
      </c>
      <c r="AT148" s="198" t="s">
        <v>153</v>
      </c>
      <c r="AU148" s="198" t="s">
        <v>159</v>
      </c>
      <c r="AY148" s="18" t="s">
        <v>151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8" t="s">
        <v>159</v>
      </c>
      <c r="BK148" s="199">
        <f>ROUND(I148*H148,2)</f>
        <v>0</v>
      </c>
      <c r="BL148" s="18" t="s">
        <v>158</v>
      </c>
      <c r="BM148" s="198" t="s">
        <v>1420</v>
      </c>
    </row>
    <row r="149" spans="1:31" s="2" customFormat="1" ht="6.95" customHeight="1">
      <c r="A149" s="35"/>
      <c r="B149" s="55"/>
      <c r="C149" s="56"/>
      <c r="D149" s="56"/>
      <c r="E149" s="56"/>
      <c r="F149" s="56"/>
      <c r="G149" s="56"/>
      <c r="H149" s="56"/>
      <c r="I149" s="56"/>
      <c r="J149" s="56"/>
      <c r="K149" s="56"/>
      <c r="L149" s="40"/>
      <c r="M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</sheetData>
  <sheetProtection algorithmName="SHA-512" hashValue="TmKVvywtF95Kdhv5msXj+xZ6I+F2lDems9JCElPouIRUoREiUFgD2xXiPXTW0L8QqSfV96StwZUtktAXNztJrw==" saltValue="kMTVxakVFQJIPX8dvtcznaxoEQZfleRD/2Py88k67t0ErVAojJvdIb57bpqdSf6DyUiVkC1pR/Oz/op6aCWJog==" spinCount="100000" sheet="1" objects="1" scenarios="1" formatColumns="0" formatRows="0" autoFilter="0"/>
  <autoFilter ref="C122:K148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Králová</dc:creator>
  <cp:keywords/>
  <dc:description/>
  <cp:lastModifiedBy>Simona Králová</cp:lastModifiedBy>
  <dcterms:created xsi:type="dcterms:W3CDTF">2022-05-20T08:48:41Z</dcterms:created>
  <dcterms:modified xsi:type="dcterms:W3CDTF">2022-05-20T08:53:17Z</dcterms:modified>
  <cp:category/>
  <cp:version/>
  <cp:contentType/>
  <cp:contentStatus/>
</cp:coreProperties>
</file>