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firstSheet="1" activeTab="2"/>
  </bookViews>
  <sheets>
    <sheet name="Rekapitulace stavby" sheetId="1" r:id="rId1"/>
    <sheet name="01 - Ostatní a vedlejší r..." sheetId="2" r:id="rId2"/>
    <sheet name="02 - Architektonicko-stav..." sheetId="3" r:id="rId3"/>
    <sheet name="03 - ZTI a přípojky" sheetId="4" r:id="rId4"/>
    <sheet name="04 - Vzduchotechnika a ús..." sheetId="5" r:id="rId5"/>
    <sheet name="05 - Elektroinstalace sil..." sheetId="6" r:id="rId6"/>
    <sheet name="06 - Elektroinstalace sla..." sheetId="7" r:id="rId7"/>
    <sheet name="07 - Krajinářské práce" sheetId="8" r:id="rId8"/>
  </sheets>
  <definedNames>
    <definedName name="_xlnm._FilterDatabase" localSheetId="1" hidden="1">'01 - Ostatní a vedlejší r...'!$C$121:$K$150</definedName>
    <definedName name="_xlnm._FilterDatabase" localSheetId="2" hidden="1">'02 - Architektonicko-stav...'!$C$139:$K$1773</definedName>
    <definedName name="_xlnm._FilterDatabase" localSheetId="3" hidden="1">'03 - ZTI a přípojky'!$C$137:$K$285</definedName>
    <definedName name="_xlnm._FilterDatabase" localSheetId="4" hidden="1">'04 - Vzduchotechnika a ús...'!$C$124:$K$213</definedName>
    <definedName name="_xlnm._FilterDatabase" localSheetId="5" hidden="1">'05 - Elektroinstalace sil...'!$C$155:$K$270</definedName>
    <definedName name="_xlnm._FilterDatabase" localSheetId="6" hidden="1">'06 - Elektroinstalace sla...'!$C$118:$K$142</definedName>
    <definedName name="_xlnm._FilterDatabase" localSheetId="7" hidden="1">'07 - Krajinářské práce'!$C$126:$K$234</definedName>
    <definedName name="_xlnm.Print_Area" localSheetId="1">'01 - Ostatní a vedlejší r...'!$C$4:$J$76,'01 - Ostatní a vedlejší r...'!$C$82:$J$103,'01 - Ostatní a vedlejší r...'!$C$109:$J$150</definedName>
    <definedName name="_xlnm.Print_Area" localSheetId="2">'02 - Architektonicko-stav...'!$C$4:$J$76,'02 - Architektonicko-stav...'!$C$82:$J$121,'02 - Architektonicko-stav...'!$C$127:$J$1773</definedName>
    <definedName name="_xlnm.Print_Area" localSheetId="3">'03 - ZTI a přípojky'!$C$4:$J$76,'03 - ZTI a přípojky'!$C$82:$J$119,'03 - ZTI a přípojky'!$C$125:$J$285</definedName>
    <definedName name="_xlnm.Print_Area" localSheetId="4">'04 - Vzduchotechnika a ús...'!$C$4:$J$76,'04 - Vzduchotechnika a ús...'!$C$82:$J$106,'04 - Vzduchotechnika a ús...'!$C$112:$J$213</definedName>
    <definedName name="_xlnm.Print_Area" localSheetId="5">'05 - Elektroinstalace sil...'!$C$4:$J$76,'05 - Elektroinstalace sil...'!$C$82:$J$137,'05 - Elektroinstalace sil...'!$C$143:$J$270</definedName>
    <definedName name="_xlnm.Print_Area" localSheetId="6">'06 - Elektroinstalace sla...'!$C$4:$J$76,'06 - Elektroinstalace sla...'!$C$82:$J$100,'06 - Elektroinstalace sla...'!$C$106:$J$142</definedName>
    <definedName name="_xlnm.Print_Area" localSheetId="7">'07 - Krajinářské práce'!$C$4:$J$76,'07 - Krajinářské práce'!$C$82:$J$108,'07 - Krajinářské práce'!$C$114:$J$234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Ostatní a vedlejší r...'!$121:$121</definedName>
    <definedName name="_xlnm.Print_Titles" localSheetId="2">'02 - Architektonicko-stav...'!$139:$139</definedName>
    <definedName name="_xlnm.Print_Titles" localSheetId="3">'03 - ZTI a přípojky'!$137:$137</definedName>
    <definedName name="_xlnm.Print_Titles" localSheetId="4">'04 - Vzduchotechnika a ús...'!$124:$124</definedName>
    <definedName name="_xlnm.Print_Titles" localSheetId="5">'05 - Elektroinstalace sil...'!$155:$155</definedName>
    <definedName name="_xlnm.Print_Titles" localSheetId="6">'06 - Elektroinstalace sla...'!$118:$118</definedName>
    <definedName name="_xlnm.Print_Titles" localSheetId="7">'07 - Krajinářské práce'!$126:$126</definedName>
  </definedNames>
  <calcPr calcId="191029"/>
  <extLst/>
</workbook>
</file>

<file path=xl/sharedStrings.xml><?xml version="1.0" encoding="utf-8"?>
<sst xmlns="http://schemas.openxmlformats.org/spreadsheetml/2006/main" count="23664" uniqueCount="2582">
  <si>
    <t>Export Komplet</t>
  </si>
  <si>
    <t/>
  </si>
  <si>
    <t>2.0</t>
  </si>
  <si>
    <t>ZAMOK</t>
  </si>
  <si>
    <t>False</t>
  </si>
  <si>
    <t>{037961ed-13cd-4ccf-a159-3345f2445f31}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</si>
  <si>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</si>
  <si>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</si>
  <si>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</si>
  <si>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</si>
  <si>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</si>
  <si>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</si>
  <si>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</si>
  <si>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</si>
  <si>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Z2020125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</si>
  <si>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</si>
  <si>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</si>
  <si>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TENISOVÝ KLUB NA OŘECHOVCE</t>
  </si>
  <si>
    <t>KSO:</t>
  </si>
  <si>
    <t>CC-CZ:</t>
  </si>
  <si>
    <t>Místo:</t>
  </si>
  <si>
    <t xml:space="preserve">Na Ořechovce, Střešovice, 162 00 Praha 6 </t>
  </si>
  <si>
    <t>Datum:</t>
  </si>
  <si>
    <t>13. 4. 2022</t>
  </si>
  <si>
    <t>Zadavatel:</t>
  </si>
  <si>
    <t>IČ:</t>
  </si>
  <si>
    <t xml:space="preserve">Městská část Praha 6 </t>
  </si>
  <si>
    <t>DIČ:</t>
  </si>
  <si>
    <t>Uchazeč:</t>
  </si>
  <si>
    <t>Vyplň údaj</t>
  </si>
  <si>
    <t>Projektant:</t>
  </si>
  <si>
    <t>Pavel Hnilička Architects+Planners, s. r. o.</t>
  </si>
  <si>
    <t>True</t>
  </si>
  <si>
    <t>Zpracovatel:</t>
  </si>
  <si>
    <t>QSB,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</si>
  <si>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</si>
  <si>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</si>
  <si>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</si>
  <si>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</si>
  <si>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</si>
  <si>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</si>
  <si>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</si>
  <si>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</si>
  <si>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</si>
  <si>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</si>
  <si>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</si>
  <si>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</si>
  <si>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</si>
  <si>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</si>
  <si>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</si>
  <si>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</si>
  <si>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</si>
  <si>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</si>
  <si>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</si>
  <si>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</si>
  <si>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</si>
  <si>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</si>
  <si>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</si>
  <si>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</si>
  <si>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</si>
  <si>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</si>
  <si>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</si>
  <si>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</si>
  <si>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</si>
  <si>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</si>
  <si>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</si>
  <si>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</si>
  <si>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</si>
  <si>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</si>
  <si>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</si>
  <si>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</si>
  <si>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</si>
  <si>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</si>
  <si>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</si>
  <si>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</si>
  <si>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</si>
  <si>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</si>
  <si>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</si>
  <si>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</si>
  <si>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</si>
  <si>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</si>
  <si>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</si>
  <si>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Ostatní a vedlejší rozpočtové náklady</t>
  </si>
  <si>
    <t>STA</t>
  </si>
  <si>
    <t>1</t>
  </si>
  <si>
    <t>{4060837a-9d14-44a9-81dd-da0795d4275f}</t>
  </si>
  <si>
    <t>2</t>
  </si>
  <si>
    <t>02</t>
  </si>
  <si>
    <t>Architektonicko-stavební část</t>
  </si>
  <si>
    <t>{bcf4ba71-a1a2-40a7-9d6f-950bb97a999e}</t>
  </si>
  <si>
    <t>03</t>
  </si>
  <si>
    <t>ZTI a přípojky</t>
  </si>
  <si>
    <t>{ac0cdce6-fe5c-4a8d-af9c-636cf24b6c73}</t>
  </si>
  <si>
    <t>04</t>
  </si>
  <si>
    <t>Vzduchotechnika a ústřední topení</t>
  </si>
  <si>
    <t>{63aae95a-f5e9-4bca-93ce-b3453f50e822}</t>
  </si>
  <si>
    <t>05</t>
  </si>
  <si>
    <t>Elektroinstalace silnoproud</t>
  </si>
  <si>
    <t>{235680fe-bd7f-45bf-9e57-5f7187dbd5e3}</t>
  </si>
  <si>
    <t>06</t>
  </si>
  <si>
    <t>Elektroinstalace slaboproud</t>
  </si>
  <si>
    <t>{6c53ed9f-e926-4f2c-9a53-cd78e10232de}</t>
  </si>
  <si>
    <t>07</t>
  </si>
  <si>
    <t>Krajinářské práce</t>
  </si>
  <si>
    <t>{987675ae-ccf2-41da-9108-3b29793b435b}</t>
  </si>
  <si>
    <t>KRYCÍ LIST SOUPISU PRACÍ</t>
  </si>
  <si>
    <t>Objekt:</t>
  </si>
  <si>
    <t>01 - Ostatní a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</si>
  <si>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</si>
  <si>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</si>
  <si>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</si>
  <si>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</si>
  <si>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</si>
  <si>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</si>
  <si>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</si>
  <si>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</si>
  <si>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</si>
  <si>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VRN6 - Územní vlivy</t>
  </si>
  <si>
    <t>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</si>
  <si>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</si>
  <si>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</si>
  <si>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</si>
  <si>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</si>
  <si>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</si>
  <si>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</si>
  <si>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</si>
  <si>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</si>
  <si>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</si>
  <si>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</si>
  <si>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</si>
  <si>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</si>
  <si>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</si>
  <si>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VRN1</t>
  </si>
  <si>
    <t>Průzkumné, geodetické a projektové práce</t>
  </si>
  <si>
    <t>5</t>
  </si>
  <si>
    <t>ROZPOCET</t>
  </si>
  <si>
    <t>K</t>
  </si>
  <si>
    <t>012203000X.A</t>
  </si>
  <si>
    <t>Geodetické práce při provádění stavby</t>
  </si>
  <si>
    <t>soub.</t>
  </si>
  <si>
    <t>4</t>
  </si>
  <si>
    <t>P</t>
  </si>
  <si>
    <t>Poznámka k položce:
Poznámka k položce: #39;amp;quot;Poznámka k položce: Práce potřebné dodavatelem pro realizaci díla, před zahájením prací, během realizace a vč. konečného zaměření dokončeného stavu a vypracování geometrického plánu.#39;amp;quot;</t>
  </si>
  <si>
    <t>013244000X.A</t>
  </si>
  <si>
    <t>Dokumentace výrobní a dílenská, technologické postupy</t>
  </si>
  <si>
    <t>Poznámka k položce:
Poznámka k položce: #39;amp;quot;Poznámka k položce: Veškerá dokumentace potřebná pro realizaci, pro objednávky materiálů, schvalovací procesy vzorkování apod.#39;amp;quot;</t>
  </si>
  <si>
    <t>3</t>
  </si>
  <si>
    <t>013254000.A</t>
  </si>
  <si>
    <t>Dokumentace skutečného provedení stavby</t>
  </si>
  <si>
    <t>kpl.</t>
  </si>
  <si>
    <t>6</t>
  </si>
  <si>
    <t>Poznámka k položce:
Poznámka k položce: #39;amp;quot;Poznámka k položce: 1. pro potřeby kolaudace 2. pro potřeby investora (provoz budovy)#39;amp;quot;</t>
  </si>
  <si>
    <t>013R1.A</t>
  </si>
  <si>
    <t>Pasportizace stávajícího objektu a okolních objektů před zahájením stavebních prací</t>
  </si>
  <si>
    <t>8</t>
  </si>
  <si>
    <t>013R2.A</t>
  </si>
  <si>
    <t>Sledování stavu během realizace, pravidelná fotodokumentace objektů a sousedních objektů (např. komunikací)</t>
  </si>
  <si>
    <t>10</t>
  </si>
  <si>
    <t>VRN2</t>
  </si>
  <si>
    <t>Příprava staveniště</t>
  </si>
  <si>
    <t>R02400.A</t>
  </si>
  <si>
    <t>Vytyčení stavby a sítí včetně zaměření skutečného stavu IS</t>
  </si>
  <si>
    <t>12</t>
  </si>
  <si>
    <t>VRN3</t>
  </si>
  <si>
    <t>Zařízení staveniště</t>
  </si>
  <si>
    <t>7</t>
  </si>
  <si>
    <t>030001000.A</t>
  </si>
  <si>
    <t>14</t>
  </si>
  <si>
    <t>Poznámka k položce:
Poznámka k položce: #39;amp;quot;Poznámka k položce: Zařízení staveniště vč. oplocení v souladu s požadavky plánu ZOV - zřízení, údržba a odstranění. Odstraňování odpadů, pravidelný úklid staveniště a nejbližšího okolí. Osvětlení. Zabezpečení a označení staveniště. Stavební technika a zdvihací mechanismy.#39;amp;quot;</t>
  </si>
  <si>
    <t>033002000.A</t>
  </si>
  <si>
    <t>Připojení staveniště na inženýrské sítě a spotřeba energií</t>
  </si>
  <si>
    <t>16</t>
  </si>
  <si>
    <t>VRN4</t>
  </si>
  <si>
    <t>Inženýrská činnost</t>
  </si>
  <si>
    <t>9</t>
  </si>
  <si>
    <t>043002000.A</t>
  </si>
  <si>
    <t>Zkoušky a ostatní měření</t>
  </si>
  <si>
    <t>18</t>
  </si>
  <si>
    <t>Poznámka k položce:
Poznámka k položce: #39;amp;quot;Poznámka k položce: Zajištění veškerých zkoušek, měření, revizí a potřebných kontrol vč. patřičných protokolů o zkouškách, revizních zpráv, kontrolních protokolů, protokolů měření atd. potřebných pro kolaudaci.#39;amp;quot;</t>
  </si>
  <si>
    <t>043002R2.A</t>
  </si>
  <si>
    <t>Náklady na zajištění BOZP na pracovišti</t>
  </si>
  <si>
    <t>20</t>
  </si>
  <si>
    <t>Poznámka k položce:
Poznámka k položce: #39;amp;quot;Poznámka k položce: Instalace bodů 14ks bodů + nulté měření+ náhrada bodu v případě poškození.#39;amp;quot;</t>
  </si>
  <si>
    <t>11</t>
  </si>
  <si>
    <t>043002R3.A</t>
  </si>
  <si>
    <t>Návrhy a projednání záborů a DIO</t>
  </si>
  <si>
    <t>22</t>
  </si>
  <si>
    <t>045002000.A</t>
  </si>
  <si>
    <t>Kompletační a koordinační činnost,</t>
  </si>
  <si>
    <t>24</t>
  </si>
  <si>
    <t>Poznámka k položce:
Poznámka k položce: #39;amp;quot;Poznámka k položce: Zajištění součinnosti a všech potřebných dokladů při uvádění do provozu a kolaudaci.#39;amp;quot;</t>
  </si>
  <si>
    <t>VRN6</t>
  </si>
  <si>
    <t>Územní vlivy</t>
  </si>
  <si>
    <t>13</t>
  </si>
  <si>
    <t>060001000.A</t>
  </si>
  <si>
    <t>Územní vlivy, realizace záborů, DIO, DIR</t>
  </si>
  <si>
    <t>Kč</t>
  </si>
  <si>
    <t>26</t>
  </si>
  <si>
    <t>VRN7</t>
  </si>
  <si>
    <t>Provozní vlivy</t>
  </si>
  <si>
    <t>070001000.A</t>
  </si>
  <si>
    <t>28</t>
  </si>
  <si>
    <t>02 - Architektonicko-stavební část</t>
  </si>
  <si>
    <t>HSV - Práce a dodávky HSV</t>
  </si>
  <si>
    <t xml:space="preserve">    0 - Bourání a demolice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</si>
  <si>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</si>
  <si>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</si>
  <si>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</si>
  <si>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</si>
  <si>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</si>
  <si>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</si>
  <si>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</si>
  <si>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</si>
  <si>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</si>
  <si>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</si>
  <si>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</si>
  <si>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</si>
  <si>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</si>
  <si>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</si>
  <si>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</si>
  <si>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</si>
  <si>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</si>
  <si>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Ostatní výrobky</t>
  </si>
  <si>
    <t xml:space="preserve">    773 - Podlahy z litého teraca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</si>
  <si>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</si>
  <si>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</si>
  <si>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</si>
  <si>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</si>
  <si>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</si>
  <si>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Bourání a demolice</t>
  </si>
  <si>
    <t>BD01</t>
  </si>
  <si>
    <t>kpl</t>
  </si>
  <si>
    <t>953912695</t>
  </si>
  <si>
    <t>Zemní práce</t>
  </si>
  <si>
    <t>131251205</t>
  </si>
  <si>
    <t>Hloubení jam zapažených v hornině třídy těžitelnosti I skupiny 3 objem do 1000 m3 strojně</t>
  </si>
  <si>
    <t>m3</t>
  </si>
  <si>
    <t>VV</t>
  </si>
  <si>
    <t xml:space="preserve">Výkop objektu </t>
  </si>
  <si>
    <t>20,3*10,4*3,5</t>
  </si>
  <si>
    <t>Součet</t>
  </si>
  <si>
    <t>132251103</t>
  </si>
  <si>
    <t>Hloubení rýh nezapažených š do 800 mm v hornině třídy těžitelnosti I skupiny 3 objem do 100 m3 strojně</t>
  </si>
  <si>
    <t>rýha pro opěrnou stěnu</t>
  </si>
  <si>
    <t>(47,9+1,75)*0,6*1,8</t>
  </si>
  <si>
    <t>224511112</t>
  </si>
  <si>
    <t>Vrty maloprofilové D přes 195 do 245 mm úklon do 45° hl 0 až 25 m hornina I a II</t>
  </si>
  <si>
    <t>m</t>
  </si>
  <si>
    <t>12*5</t>
  </si>
  <si>
    <t>151711111</t>
  </si>
  <si>
    <t>Osazení zápor ocelových dl do 8 m</t>
  </si>
  <si>
    <t>M</t>
  </si>
  <si>
    <t>13010982</t>
  </si>
  <si>
    <t>ocel profilová jakost S235JR (11 375) průřez HEB 220</t>
  </si>
  <si>
    <t>t</t>
  </si>
  <si>
    <t>60*0,0715 "Přepočtené koeficientem množství</t>
  </si>
  <si>
    <t>151711131</t>
  </si>
  <si>
    <t>Vytažení zápor ocelových dl do 8 m</t>
  </si>
  <si>
    <t>151712111</t>
  </si>
  <si>
    <t>Převázka ocelová zdvojená pro kotvení záporového pažení</t>
  </si>
  <si>
    <t>151712121</t>
  </si>
  <si>
    <t>Odstranění ocelové převázky zdvojené pro kotvení záporového pažení</t>
  </si>
  <si>
    <t>151713111</t>
  </si>
  <si>
    <t>Zřízení vrchního kotvení zápor při délce zápory do 8 m</t>
  </si>
  <si>
    <t>kus</t>
  </si>
  <si>
    <t>151713112</t>
  </si>
  <si>
    <t>Odstranění vrchního kotvení zápor při délce zápory do 8 m</t>
  </si>
  <si>
    <t>151721111</t>
  </si>
  <si>
    <t>Zřízení pažení do ocelových zápor hl výkopu do 4 m s jeho následným odstraněním</t>
  </si>
  <si>
    <t>m2</t>
  </si>
  <si>
    <t>24*4</t>
  </si>
  <si>
    <t>162251102</t>
  </si>
  <si>
    <t>Vodorovné přemístění přes 20 do 50 m výkopku/sypaniny z horniny třídy těžitelnosti I skupiny 1 až 3</t>
  </si>
  <si>
    <t>"výkop na meziskládku" 738,92+53,622+60*0,15*0,15*3,14</t>
  </si>
  <si>
    <t>"přesun pro zpětný zásyp" 386,295</t>
  </si>
  <si>
    <t>167151111</t>
  </si>
  <si>
    <t>Nakládání výkopku z hornin třídy těžitelnosti I skupiny 1 až 3 přes 100 m3</t>
  </si>
  <si>
    <t>"výkopy" 796,781</t>
  </si>
  <si>
    <t>"zásyp" -386,295</t>
  </si>
  <si>
    <t>162351104</t>
  </si>
  <si>
    <t>Vodorovné přemístění přes 500 do 1000 m výkopku/sypaniny z horniny třídy těžitelnosti I skupiny 1 až 3</t>
  </si>
  <si>
    <t>174151101</t>
  </si>
  <si>
    <t>Zásyp jam, šachet rýh nebo kolem objektů sypaninou se zhutněním</t>
  </si>
  <si>
    <t>30</t>
  </si>
  <si>
    <t xml:space="preserve">Zpětný zásyp </t>
  </si>
  <si>
    <t>20,3*10,4*3,5-15,5*6,5*3,5</t>
  </si>
  <si>
    <t>17</t>
  </si>
  <si>
    <t>162751119</t>
  </si>
  <si>
    <t>Příplatek k vodorovnému přemístění výkopku/sypaniny z horniny třídy těžitelnosti I skupiny 1 až 3 ZKD 1000 m přes 10000 m</t>
  </si>
  <si>
    <t>32</t>
  </si>
  <si>
    <t>410,486*19 "Přepočtené koeficientem množství</t>
  </si>
  <si>
    <t>171201231</t>
  </si>
  <si>
    <t>Poplatek za uložení zeminy a kamení na recyklační skládce (skládkovné) kód odpadu 17 05 04</t>
  </si>
  <si>
    <t>34</t>
  </si>
  <si>
    <t>410,486*1,65 "Přepočtené koeficientem množství</t>
  </si>
  <si>
    <t>19</t>
  </si>
  <si>
    <t>181951112</t>
  </si>
  <si>
    <t>Úprava pláně v hornině třídy těžitelnosti I skupiny 1 až 3 se zhutněním strojně</t>
  </si>
  <si>
    <t>36</t>
  </si>
  <si>
    <t>Exteriér EX01</t>
  </si>
  <si>
    <t>209,52</t>
  </si>
  <si>
    <t>Exteriér EX02</t>
  </si>
  <si>
    <t>35,02</t>
  </si>
  <si>
    <t>Exteriér EX03</t>
  </si>
  <si>
    <t>89,92</t>
  </si>
  <si>
    <t>Podlaha F03, F04</t>
  </si>
  <si>
    <t>6,4*6,21</t>
  </si>
  <si>
    <t>Podlaha F01</t>
  </si>
  <si>
    <t>15,3*6,2</t>
  </si>
  <si>
    <t>Zakládání</t>
  </si>
  <si>
    <t>271542211</t>
  </si>
  <si>
    <t>Podsyp pod základové konstrukce se zhutněním z netříděné štěrkodrtě</t>
  </si>
  <si>
    <t>38</t>
  </si>
  <si>
    <t>Základová deska</t>
  </si>
  <si>
    <t>21,6*6,23*0,15</t>
  </si>
  <si>
    <t>273313611</t>
  </si>
  <si>
    <t>Základové desky z betonu tř. C 16/20</t>
  </si>
  <si>
    <t>40</t>
  </si>
  <si>
    <t>Nepodsklepená část - podkladní beton (prostý)</t>
  </si>
  <si>
    <t>6,3*6,3*0,06</t>
  </si>
  <si>
    <t>273322611</t>
  </si>
  <si>
    <t>Základové desky ze ŽB se zvýšenými nároky na prostředí tř. C 30/37</t>
  </si>
  <si>
    <t>42</t>
  </si>
  <si>
    <t>Schodiště</t>
  </si>
  <si>
    <t>(2,03*6,1*2+0,5)*0,15</t>
  </si>
  <si>
    <t>15,3*6,23*0,25</t>
  </si>
  <si>
    <t>6,3*6,5*0,14</t>
  </si>
  <si>
    <t>23</t>
  </si>
  <si>
    <t>273351121</t>
  </si>
  <si>
    <t>Zřízení bednění základových desek</t>
  </si>
  <si>
    <t>44</t>
  </si>
  <si>
    <t>(15,3+6,23+6,5)*2*0,25</t>
  </si>
  <si>
    <t>(2,03+6,17+4,6+2,3)*2*0,15</t>
  </si>
  <si>
    <t>273351122</t>
  </si>
  <si>
    <t>Odstranění bednění základových desek</t>
  </si>
  <si>
    <t>46</t>
  </si>
  <si>
    <t>25</t>
  </si>
  <si>
    <t>273361821</t>
  </si>
  <si>
    <t>Výztuž základových desek betonářskou ocelí 10 505 (R)</t>
  </si>
  <si>
    <t>48</t>
  </si>
  <si>
    <t>15,3*6,23*0,25*0,1</t>
  </si>
  <si>
    <t>(2,03*6,1*2+0,5)*0,15*0,14</t>
  </si>
  <si>
    <t>274313711</t>
  </si>
  <si>
    <t>Základové pásy z betonu tř. C 20/25</t>
  </si>
  <si>
    <t>50</t>
  </si>
  <si>
    <t>Základové pasy objektu - prostý beton XC2</t>
  </si>
  <si>
    <t>(15,3*2+6,2+0,8+0,8+5,337)*0,5*0,3+6,2*0,646*0,3</t>
  </si>
  <si>
    <t>Základové pasy - prostý beton XC2</t>
  </si>
  <si>
    <t>0,5*0,605*8,12+0,525*0,605*8,298</t>
  </si>
  <si>
    <t>0,4*1,1*(0,18+4,559+0,778)*2</t>
  </si>
  <si>
    <t>0,4*0,6*(1,05*2+6,117*2+2,466+2*1,409)</t>
  </si>
  <si>
    <t>Pasy stupňovité</t>
  </si>
  <si>
    <t>2*0,5*(2,7*0,6+0,75*0,85+0,75*1,36+0,75*1,86+0,85*2,36)</t>
  </si>
  <si>
    <t>27</t>
  </si>
  <si>
    <t>274351121</t>
  </si>
  <si>
    <t>Zřízení bednění základových pasů rovného</t>
  </si>
  <si>
    <t>52</t>
  </si>
  <si>
    <t>(15,3*2+6,2+0,8+0,8+5,337)*0,3*2+6,2*0,3*2</t>
  </si>
  <si>
    <t>2*0,605*8,12+2*0,605*8,298</t>
  </si>
  <si>
    <t>2*1,1*(0,18+4,559+0,778)*2</t>
  </si>
  <si>
    <t>2*0,6*(1,05*2+6,117*2+2,466+2*1,409)</t>
  </si>
  <si>
    <t>Stupňovité pasy</t>
  </si>
  <si>
    <t>4*(2,7*0,6+0,75*0,85+0,75*1,36+0,75*1,86+0,85*2,36)</t>
  </si>
  <si>
    <t>274351122</t>
  </si>
  <si>
    <t>Odstranění bednění základových pasů rovného</t>
  </si>
  <si>
    <t>54</t>
  </si>
  <si>
    <t>29</t>
  </si>
  <si>
    <t>279113134</t>
  </si>
  <si>
    <t>Základová zeď tl přes 250 do 300 mm z tvárnic ztraceného bednění včetně výplně z betonu tř. C 16/20</t>
  </si>
  <si>
    <t>56</t>
  </si>
  <si>
    <t>Základové pasy - dřík</t>
  </si>
  <si>
    <t>2*6,3*0,75+5,4*0,75</t>
  </si>
  <si>
    <t>2*8,298*0,75</t>
  </si>
  <si>
    <t>279361821</t>
  </si>
  <si>
    <t>Výztuž základových zdí nosných betonářskou ocelí 10 505</t>
  </si>
  <si>
    <t>58</t>
  </si>
  <si>
    <t>Svislé a kompletní konstrukce</t>
  </si>
  <si>
    <t>31</t>
  </si>
  <si>
    <t>327323128</t>
  </si>
  <si>
    <t>Opěrné zdi a valy ze ŽB tř. C 30/37</t>
  </si>
  <si>
    <t>60</t>
  </si>
  <si>
    <t xml:space="preserve">Opěrné zdi a valy </t>
  </si>
  <si>
    <t>základ</t>
  </si>
  <si>
    <t>(6*6+2,979+1,855+9)*0,5*0,4</t>
  </si>
  <si>
    <t>vlastní zeď</t>
  </si>
  <si>
    <t>(6*6+2,979+1,855+9)*0,2*1,4</t>
  </si>
  <si>
    <t>Mezisoučet</t>
  </si>
  <si>
    <t>Stěna pod venkovním schodištěm</t>
  </si>
  <si>
    <t>2*(4,56*1,2+2,03*0,6+2,19*0,6)*0,2</t>
  </si>
  <si>
    <t>327351211</t>
  </si>
  <si>
    <t>Bednění opěrných zdí a valů svislých i skloněných zřízení</t>
  </si>
  <si>
    <t>62</t>
  </si>
  <si>
    <t>(6*6+2,979+1,855+9)*2*0,4</t>
  </si>
  <si>
    <t>2*0,5*0,4</t>
  </si>
  <si>
    <t>(6*6+2,979+1,855+9)*2*1,4</t>
  </si>
  <si>
    <t>2*0,2*1,4</t>
  </si>
  <si>
    <t>4*(4,56*1,2+2,03*0,6+2,19*0,6)</t>
  </si>
  <si>
    <t>33</t>
  </si>
  <si>
    <t>327351221</t>
  </si>
  <si>
    <t>Bednění opěrných zdí a valů svislých i skloněných odstranění</t>
  </si>
  <si>
    <t>64</t>
  </si>
  <si>
    <t>327361006</t>
  </si>
  <si>
    <t>Výztuž opěrných zdí a valů D 12 mm z betonářské oceli 10 505</t>
  </si>
  <si>
    <t>66</t>
  </si>
  <si>
    <t>27,123*0,16</t>
  </si>
  <si>
    <t>35</t>
  </si>
  <si>
    <t>3273RR</t>
  </si>
  <si>
    <t>Příplatek za pohledový beton</t>
  </si>
  <si>
    <t>68</t>
  </si>
  <si>
    <t>Opěrná zeď - pohledová strana směrem k objektu</t>
  </si>
  <si>
    <t>(6*6+2,979+1,855+9)*1,4</t>
  </si>
  <si>
    <t>95290111R</t>
  </si>
  <si>
    <t>Dilatace a smykové trny</t>
  </si>
  <si>
    <t>70</t>
  </si>
  <si>
    <t>Výkres konstrukční část D.1.2.B.2</t>
  </si>
  <si>
    <t>Délka dilatačních spár (vč. 3 ks smyskových trnů v každé spáře)</t>
  </si>
  <si>
    <t>7*1,8</t>
  </si>
  <si>
    <t>2,5</t>
  </si>
  <si>
    <t>37</t>
  </si>
  <si>
    <t>341321510</t>
  </si>
  <si>
    <t>Stěny nosné ze ŽB tř. C 20/25</t>
  </si>
  <si>
    <t>72</t>
  </si>
  <si>
    <t>Obvodová stěna</t>
  </si>
  <si>
    <t>(6,2+6,2+15,3+15,3)*2,8*0,2</t>
  </si>
  <si>
    <t>Vnitřní stěna</t>
  </si>
  <si>
    <t>(5,1+1,25)*0,2*2,8</t>
  </si>
  <si>
    <t>341351111</t>
  </si>
  <si>
    <t>Zřízení oboustranného bednění nosných stěn</t>
  </si>
  <si>
    <t>74</t>
  </si>
  <si>
    <t>2,8*(6,2+6,2+15,3+15,3+5,1*1,25)*2</t>
  </si>
  <si>
    <t>39</t>
  </si>
  <si>
    <t>341351112</t>
  </si>
  <si>
    <t>Odstranění oboustranného bednění nosných stěn</t>
  </si>
  <si>
    <t>76</t>
  </si>
  <si>
    <t>341361821</t>
  </si>
  <si>
    <t>Výztuž stěn betonářskou ocelí 10 505</t>
  </si>
  <si>
    <t>78</t>
  </si>
  <si>
    <t>2,8*(6,2+6,2+15,3+15,3)*0,2*0,14</t>
  </si>
  <si>
    <t>Vodorovné konstrukce</t>
  </si>
  <si>
    <t>41</t>
  </si>
  <si>
    <t>411321515</t>
  </si>
  <si>
    <t>Stropy deskové ze ŽB tř. C 20/25</t>
  </si>
  <si>
    <t>80</t>
  </si>
  <si>
    <t>1PP</t>
  </si>
  <si>
    <t>(15,3*6,2-4,1*1,25)*0,22</t>
  </si>
  <si>
    <t>411351011</t>
  </si>
  <si>
    <t>Zřízení bednění stropů deskových tl přes 5 do 25 cm bez podpěrné kce</t>
  </si>
  <si>
    <t>82</t>
  </si>
  <si>
    <t>15,3*6,2-4,1*1,25</t>
  </si>
  <si>
    <t>43</t>
  </si>
  <si>
    <t>411351012</t>
  </si>
  <si>
    <t>Odstranění bednění stropů deskových tl přes 5 do 25 cm bez podpěrné kce</t>
  </si>
  <si>
    <t>84</t>
  </si>
  <si>
    <t>411354313</t>
  </si>
  <si>
    <t>Zřízení podpěrné konstrukce stropů výšky do 4 m tl přes 15 do 25 cm</t>
  </si>
  <si>
    <t>86</t>
  </si>
  <si>
    <t>45</t>
  </si>
  <si>
    <t>411354314</t>
  </si>
  <si>
    <t>Odstranění podpěrné konstrukce stropů výšky do 4 m tl přes 15 do 25 cm</t>
  </si>
  <si>
    <t>88</t>
  </si>
  <si>
    <t>411361821</t>
  </si>
  <si>
    <t>Výztuž stropů betonářskou ocelí 10 505</t>
  </si>
  <si>
    <t>90</t>
  </si>
  <si>
    <t>(15,3*6,2-4,1*1,25)*0,22*0,14</t>
  </si>
  <si>
    <t>47</t>
  </si>
  <si>
    <t>430321515</t>
  </si>
  <si>
    <t>Schodišťová konstrukce a rampa ze ŽB tř. C 20/25</t>
  </si>
  <si>
    <t>92</t>
  </si>
  <si>
    <t>5,2*1,4*0,28</t>
  </si>
  <si>
    <t>430321616</t>
  </si>
  <si>
    <t>Schodišťová konstrukce a rampa ze ŽB tř. C 30/37</t>
  </si>
  <si>
    <t>94</t>
  </si>
  <si>
    <t>Venkovní schodiště</t>
  </si>
  <si>
    <t>2*2,6*5,4*0,28</t>
  </si>
  <si>
    <t>49</t>
  </si>
  <si>
    <t>430361821</t>
  </si>
  <si>
    <t>Výztuž schodišťové konstrukce a rampy betonářskou ocelí 10 505</t>
  </si>
  <si>
    <t>96</t>
  </si>
  <si>
    <t>(2,038+7,862)*0,14</t>
  </si>
  <si>
    <t>431351121</t>
  </si>
  <si>
    <t>Zřízení bednění podest schodišť a ramp přímočarých v do 4 m</t>
  </si>
  <si>
    <t>98</t>
  </si>
  <si>
    <t>5,2*1,4</t>
  </si>
  <si>
    <t>2*5,4*2,6</t>
  </si>
  <si>
    <t>51</t>
  </si>
  <si>
    <t>431351122</t>
  </si>
  <si>
    <t>Odstranění bednění podest schodišť a ramp přímočarých v do 4 m</t>
  </si>
  <si>
    <t>100</t>
  </si>
  <si>
    <t>434351141</t>
  </si>
  <si>
    <t>Zřízení bednění stupňů přímočarých schodišť</t>
  </si>
  <si>
    <t>102</t>
  </si>
  <si>
    <t>16*1*0,18+2*5,36*0,16*8</t>
  </si>
  <si>
    <t>53</t>
  </si>
  <si>
    <t>434351142</t>
  </si>
  <si>
    <t>Odstranění bednění stupňů přímočarých schodišť</t>
  </si>
  <si>
    <t>104</t>
  </si>
  <si>
    <t>Komunikace pozemní</t>
  </si>
  <si>
    <t>564231111</t>
  </si>
  <si>
    <t>Podklad nebo podsyp ze štěrkopísku ŠP tl 100 mm</t>
  </si>
  <si>
    <t>106</t>
  </si>
  <si>
    <t>Poznámka k položce:
Poznámka k položce: Frakce 0/8 mm</t>
  </si>
  <si>
    <t>55</t>
  </si>
  <si>
    <t>56472211R</t>
  </si>
  <si>
    <t>Podklad z drceného kameniva válcovaného (frakce 0/4 mm)  tl 20 mm</t>
  </si>
  <si>
    <t>108</t>
  </si>
  <si>
    <t>56473001R</t>
  </si>
  <si>
    <t>Podklad z kameniva drceného vel. 4-8 mm tl 50 mm</t>
  </si>
  <si>
    <t>110</t>
  </si>
  <si>
    <t>57</t>
  </si>
  <si>
    <t>564730011</t>
  </si>
  <si>
    <t>Podklad z kameniva hrubého drceného vel. 8-16 mm tl 100 mm</t>
  </si>
  <si>
    <t>112</t>
  </si>
  <si>
    <t>564730111</t>
  </si>
  <si>
    <t>Podklad z kameniva hrubého drceného vel. 16-32 mm tl 100 mm</t>
  </si>
  <si>
    <t>114</t>
  </si>
  <si>
    <t>59</t>
  </si>
  <si>
    <t>564750011</t>
  </si>
  <si>
    <t>Podklad z kameniva hrubého drceného vel. 8-16 mm tl 150 mm</t>
  </si>
  <si>
    <t>116</t>
  </si>
  <si>
    <t>564750111</t>
  </si>
  <si>
    <t>Podklad z kameniva hrubého drceného vel. 16-32 mm tl 150 mm</t>
  </si>
  <si>
    <t>118</t>
  </si>
  <si>
    <t>Podlaha F03 a F04</t>
  </si>
  <si>
    <t>61</t>
  </si>
  <si>
    <t>564761111</t>
  </si>
  <si>
    <t>Podklad z kameniva hrubého drceného vel. 32-63 mm tl 200 mm</t>
  </si>
  <si>
    <t>120</t>
  </si>
  <si>
    <t>564851111</t>
  </si>
  <si>
    <t>Podklad ze štěrkodrtě ŠD tl 150 mm</t>
  </si>
  <si>
    <t>122</t>
  </si>
  <si>
    <t>Poznámka k položce:
Poznámka k položce: Frakce 4/32 mm</t>
  </si>
  <si>
    <t>Úpravy povrchů, podlahy a osazování výplní</t>
  </si>
  <si>
    <t>63</t>
  </si>
  <si>
    <t>612142001</t>
  </si>
  <si>
    <t>Potažení vnitřních stěn sklovláknitým pletivem vtlačeným do tenkovrstvé hmoty</t>
  </si>
  <si>
    <t>124</t>
  </si>
  <si>
    <t>1.PP</t>
  </si>
  <si>
    <t>IW08</t>
  </si>
  <si>
    <t>S.05</t>
  </si>
  <si>
    <t>1,9*2,8-0,8*2,1</t>
  </si>
  <si>
    <t>612311141</t>
  </si>
  <si>
    <t>Vápenná omítka štuková dvouvrstvá vnitřních stěn nanášená ručně</t>
  </si>
  <si>
    <t>126</t>
  </si>
  <si>
    <t>Skladba EW04</t>
  </si>
  <si>
    <t>2,65*(14,9+14,9+5,9+5,9+2*5,1+2*1,25)</t>
  </si>
  <si>
    <t>65</t>
  </si>
  <si>
    <t>612321131</t>
  </si>
  <si>
    <t>Potažení vnitřních stěn vápenocementovým štukem tloušťky do 3 mm</t>
  </si>
  <si>
    <t>128</t>
  </si>
  <si>
    <t>622142001</t>
  </si>
  <si>
    <t>Potažení vnějších stěn sklovláknitým pletivem vtlačeným do tenkovrstvé hmoty</t>
  </si>
  <si>
    <t>130</t>
  </si>
  <si>
    <t>Zateplení západní stěny Trafostanice EW06</t>
  </si>
  <si>
    <t>1,5*3,5</t>
  </si>
  <si>
    <t>67</t>
  </si>
  <si>
    <t>622211031</t>
  </si>
  <si>
    <t>Montáž kontaktního zateplení vnějších stěn lepením a mechanickým kotvením polystyrénových desek  do betonu a zdiva tl přes 120 do 160 mm</t>
  </si>
  <si>
    <t>132</t>
  </si>
  <si>
    <t>28375952</t>
  </si>
  <si>
    <t>deska EPS 70 fasádní λ=0,039 tl 160mm</t>
  </si>
  <si>
    <t>134</t>
  </si>
  <si>
    <t>5,25*1,05 "Přepočtené koeficientem množství</t>
  </si>
  <si>
    <t>69</t>
  </si>
  <si>
    <t>62227401R</t>
  </si>
  <si>
    <t>D+M přímých závěsů pro fasádu trafostanice</t>
  </si>
  <si>
    <t>136</t>
  </si>
  <si>
    <t>dřevěná fasáda východní- EW05</t>
  </si>
  <si>
    <t>15,3</t>
  </si>
  <si>
    <t>dřevěná fasáda jižní- EW01, EW03, EW05</t>
  </si>
  <si>
    <t>29,8</t>
  </si>
  <si>
    <t>dřevěná fasáda severní- EW01, EW05</t>
  </si>
  <si>
    <t>29,5</t>
  </si>
  <si>
    <t>Obvodová stěna trafostanice pohledu západního EW05</t>
  </si>
  <si>
    <t>3,9*3,5</t>
  </si>
  <si>
    <t>622531022</t>
  </si>
  <si>
    <t>Tenkovrstvá silikonová zrnitá omítka zrnitost 2,0 mm vnějších stěn</t>
  </si>
  <si>
    <t>138</t>
  </si>
  <si>
    <t>71</t>
  </si>
  <si>
    <t>629995201</t>
  </si>
  <si>
    <t>Očištění vnějších ploch otryskáním sušeným křemičitým pískem</t>
  </si>
  <si>
    <t>140</t>
  </si>
  <si>
    <t>Podlaha F04</t>
  </si>
  <si>
    <t>Vnější schodiště</t>
  </si>
  <si>
    <t>15,25*2,1</t>
  </si>
  <si>
    <t>631311113</t>
  </si>
  <si>
    <t>Mazanina tl přes 50 do 80 mm z betonu prostého bez zvýšených nároků na prostředí tř. C 12/15</t>
  </si>
  <si>
    <t>142</t>
  </si>
  <si>
    <t>6,4*6,21*0,06</t>
  </si>
  <si>
    <t>15,3*6,2*0,06</t>
  </si>
  <si>
    <t>73</t>
  </si>
  <si>
    <t>631311123</t>
  </si>
  <si>
    <t>Mazanina tl přes 80 do 120 mm z betonu prostého bez zvýšených nároků na prostředí tř. C 12/15</t>
  </si>
  <si>
    <t>144</t>
  </si>
  <si>
    <t>Podkladní beton</t>
  </si>
  <si>
    <t>15,3*6,23*0,1</t>
  </si>
  <si>
    <t>631311125</t>
  </si>
  <si>
    <t>Mazanina tl přes 80 do 120 mm z betonu prostého bez zvýšených nároků na prostředí tř. C 20/25</t>
  </si>
  <si>
    <t>146</t>
  </si>
  <si>
    <t>209,52*0,1</t>
  </si>
  <si>
    <t>75</t>
  </si>
  <si>
    <t>632451234.TBM</t>
  </si>
  <si>
    <t>Potěr cementový samonivelační litý CEMFLOW CF 25 tl přes 45 do 50 mm</t>
  </si>
  <si>
    <t>148</t>
  </si>
  <si>
    <t>Podlaha F02</t>
  </si>
  <si>
    <t>14,9*6,2</t>
  </si>
  <si>
    <t>631361821</t>
  </si>
  <si>
    <t>Výztuž mazanin betonářskou ocelí 10 505</t>
  </si>
  <si>
    <t>150</t>
  </si>
  <si>
    <t>209,52*0,0081*1,15</t>
  </si>
  <si>
    <t>6,4*6,21*0,005*1,15</t>
  </si>
  <si>
    <t>15,3*6,2*0,005*1,15</t>
  </si>
  <si>
    <t>14,9*6,2*0,005*1,15</t>
  </si>
  <si>
    <t>77</t>
  </si>
  <si>
    <t>632451292</t>
  </si>
  <si>
    <t>Příplatek k cementovému samonivelačnímu litému potěru C25 ZKD 5 mm tl přes 50 mm</t>
  </si>
  <si>
    <t>152</t>
  </si>
  <si>
    <t xml:space="preserve">Podlaha F03 </t>
  </si>
  <si>
    <t>6,4*6,21*3</t>
  </si>
  <si>
    <t>15,3*6,2*3</t>
  </si>
  <si>
    <t>63621111R</t>
  </si>
  <si>
    <t>Zatravňovací dlažba včetně substrátu a travního semene tl. 100 mm</t>
  </si>
  <si>
    <t>154</t>
  </si>
  <si>
    <t>Ostatní konstrukce a práce, bourání</t>
  </si>
  <si>
    <t>79</t>
  </si>
  <si>
    <t>941111111</t>
  </si>
  <si>
    <t>Montáž lešení řadového trubkového lehkého s podlahami zatížení do 200 kg/m2 š od 0,6 do 0,9 m v do 10 m</t>
  </si>
  <si>
    <t>156</t>
  </si>
  <si>
    <t>(30,7+30,7+7,3+7,3)*3,9</t>
  </si>
  <si>
    <t>941111211</t>
  </si>
  <si>
    <t>Příplatek k lešení řadovému trubkovému lehkému s podlahami š 0,9 m v 10 m za první a ZKD den použití</t>
  </si>
  <si>
    <t>158</t>
  </si>
  <si>
    <t>296,4*20 "Přepočtené koeficientem množství</t>
  </si>
  <si>
    <t>81</t>
  </si>
  <si>
    <t>941111811</t>
  </si>
  <si>
    <t>Demontáž lešení řadového trubkového lehkého s podlahami zatížení do 200 kg/m2 š přes 0,6 do 0,9 m v do 10 m</t>
  </si>
  <si>
    <t>160</t>
  </si>
  <si>
    <t>949101111</t>
  </si>
  <si>
    <t>Lešení pomocné pro objekty pozemních staveb s lešeňovou podlahou v do 1,9 m zatížení do 150 kg/m2</t>
  </si>
  <si>
    <t>162</t>
  </si>
  <si>
    <t>75,7</t>
  </si>
  <si>
    <t>1NP</t>
  </si>
  <si>
    <t>91,7</t>
  </si>
  <si>
    <t>83</t>
  </si>
  <si>
    <t>952901111</t>
  </si>
  <si>
    <t>Vyčištění budov bytové a občanské výstavby při výšce podlaží do 4 m</t>
  </si>
  <si>
    <t>164</t>
  </si>
  <si>
    <t>95373111R</t>
  </si>
  <si>
    <t>Sběrné potrubí stoupací KG DN150- odvětrání radonu</t>
  </si>
  <si>
    <t>166</t>
  </si>
  <si>
    <t xml:space="preserve">Celková délka </t>
  </si>
  <si>
    <t>9,5</t>
  </si>
  <si>
    <t>85</t>
  </si>
  <si>
    <t>95373511R</t>
  </si>
  <si>
    <t>Horizontální sběrné potrubí KG DN 125- odvětrání radonu</t>
  </si>
  <si>
    <t>168</t>
  </si>
  <si>
    <t>39,5</t>
  </si>
  <si>
    <t>95373518R</t>
  </si>
  <si>
    <t>170</t>
  </si>
  <si>
    <t>Celková délka</t>
  </si>
  <si>
    <t>16,5</t>
  </si>
  <si>
    <t>87</t>
  </si>
  <si>
    <t>9537351LR</t>
  </si>
  <si>
    <t>D+M radiálního střešního ventilátoru</t>
  </si>
  <si>
    <t>ks</t>
  </si>
  <si>
    <t>172</t>
  </si>
  <si>
    <t>998</t>
  </si>
  <si>
    <t>Přesun hmot</t>
  </si>
  <si>
    <t>998012021</t>
  </si>
  <si>
    <t>Přesun hmot pro budovy monolitické v do 6 m</t>
  </si>
  <si>
    <t>174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</si>
  <si>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</si>
  <si>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</si>
  <si>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</si>
  <si>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</si>
  <si>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</si>
  <si>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</si>
  <si>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</si>
  <si>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176</t>
  </si>
  <si>
    <t>11163150</t>
  </si>
  <si>
    <t>lak penetrační asfaltový</t>
  </si>
  <si>
    <t>178</t>
  </si>
  <si>
    <t>Poznámka k položce:
Poznámka k položce: Spotřeba 0,3-0,4kg/m2</t>
  </si>
  <si>
    <t>134,604*0,00033 "Přepočtené koeficientem množství</t>
  </si>
  <si>
    <t>91</t>
  </si>
  <si>
    <t>711141559</t>
  </si>
  <si>
    <t>Provedení izolace proti zemní vlhkosti pásy přitavením vodorovné NAIP</t>
  </si>
  <si>
    <t>180</t>
  </si>
  <si>
    <t>6,4*6,21*2</t>
  </si>
  <si>
    <t>15,3*6,2*2</t>
  </si>
  <si>
    <t>711142559</t>
  </si>
  <si>
    <t>Provedení izolace proti zemní vlhkosti pásy přitavením svislé NAIP</t>
  </si>
  <si>
    <t>182</t>
  </si>
  <si>
    <t>EW04</t>
  </si>
  <si>
    <t>Izolace na základové zdi</t>
  </si>
  <si>
    <t>3,55*(6,2+6,2+15,3+15,3)*2</t>
  </si>
  <si>
    <t>93</t>
  </si>
  <si>
    <t>62853004</t>
  </si>
  <si>
    <t>pás asfaltový natavitelný modifikovaný SBS tl 4,0mm s vložkou ze skleněné tkaniny a spalitelnou PE fólií nebo jemnozrnným minerálním posypem na horním povrchu</t>
  </si>
  <si>
    <t>184</t>
  </si>
  <si>
    <t>439,904*1,221 "Přepočtené koeficientem množství</t>
  </si>
  <si>
    <t>62855001</t>
  </si>
  <si>
    <t>pás asfaltový natavitelný modifikovaný SBS tl 4,0mm s vložkou z polyesterové rohože a spalitelnou PE fólií nebo jemnozrnným minerálním posypem na horním povrchu</t>
  </si>
  <si>
    <t>186</t>
  </si>
  <si>
    <t>134,604*1,221 "Přepočtené koeficientem množství</t>
  </si>
  <si>
    <t>95</t>
  </si>
  <si>
    <t>711161273</t>
  </si>
  <si>
    <t>Provedení izolace proti zemní vlhkosti svislé z nopové fólie</t>
  </si>
  <si>
    <t>188</t>
  </si>
  <si>
    <t>Suteréní obvodové stěny</t>
  </si>
  <si>
    <t>3,55*(6,2+6,2+15,3+15,3)</t>
  </si>
  <si>
    <t>69334152</t>
  </si>
  <si>
    <t>fólie profilovaná (nopová) perforovaná HDPE s hydroakumulační a drenážní funkcí do vegetačních střech s výškou nopů 20mm</t>
  </si>
  <si>
    <t>190</t>
  </si>
  <si>
    <t>97</t>
  </si>
  <si>
    <t>711462103</t>
  </si>
  <si>
    <t>Provedení izolace proti tlakové vodě svislé fólií přilepenou v plné ploše</t>
  </si>
  <si>
    <t>192</t>
  </si>
  <si>
    <t>dřevěná fasáda východní- Ew01</t>
  </si>
  <si>
    <t>13,14</t>
  </si>
  <si>
    <t>dřevěná fasáda jižní- EW01, EW03</t>
  </si>
  <si>
    <t>49,08</t>
  </si>
  <si>
    <t>dřevěná fasáda severní- EW01</t>
  </si>
  <si>
    <t>69,32</t>
  </si>
  <si>
    <t>Obvodová stěna EW02- Novatop W101</t>
  </si>
  <si>
    <t>3,7*3,5</t>
  </si>
  <si>
    <t>28322003</t>
  </si>
  <si>
    <t>fólie hydroizolační pro fasádu tl. 1,0mm- UV stabilní</t>
  </si>
  <si>
    <t>194</t>
  </si>
  <si>
    <t>144,49*1,221 "Přepočtené koeficientem množství</t>
  </si>
  <si>
    <t>99</t>
  </si>
  <si>
    <t>711491272</t>
  </si>
  <si>
    <t>Provedení doplňků izolace proti vodě na ploše svislé z textilií vrstva ochranná</t>
  </si>
  <si>
    <t>196</t>
  </si>
  <si>
    <t>69311060</t>
  </si>
  <si>
    <t>geotextilie netkaná separační, ochranná, filtrační, drenážní PP 200g/m2</t>
  </si>
  <si>
    <t>198</t>
  </si>
  <si>
    <t>152,65*1,05 "Přepočtené koeficientem množství</t>
  </si>
  <si>
    <t>101</t>
  </si>
  <si>
    <t>998711201</t>
  </si>
  <si>
    <t>Přesun hmot procentní pro izolace proti vodě, vlhkosti a plynům v objektech v do 6 m</t>
  </si>
  <si>
    <t>%</t>
  </si>
  <si>
    <t>200</t>
  </si>
  <si>
    <t>712</t>
  </si>
  <si>
    <t>Povlakové krytiny</t>
  </si>
  <si>
    <t>712332145</t>
  </si>
  <si>
    <t>Povlaková krytina plochých střech nopovou folií s filtrační textilií a perforovanou deskou, nopek v 20 mm, tl do 1,0 mm</t>
  </si>
  <si>
    <t>202</t>
  </si>
  <si>
    <t>R01</t>
  </si>
  <si>
    <t>45,6</t>
  </si>
  <si>
    <t>R02</t>
  </si>
  <si>
    <t>41,4</t>
  </si>
  <si>
    <t>R03</t>
  </si>
  <si>
    <t>47,25</t>
  </si>
  <si>
    <t>103</t>
  </si>
  <si>
    <t>712331111</t>
  </si>
  <si>
    <t>Provedení povlakové krytiny střech do 10° podkladní vrstvy pásy na sucho samolepící</t>
  </si>
  <si>
    <t>204</t>
  </si>
  <si>
    <t>Střecha R01</t>
  </si>
  <si>
    <t>R04</t>
  </si>
  <si>
    <t>62853001</t>
  </si>
  <si>
    <t>pás asfaltový samolepicí modifikovaný SBS tl 4,0mm s vložkou ze skleněné tkaniny se spalitelnou fólií nebo jemnozrnným minerálním posypem nebo textilií na horním povrchu</t>
  </si>
  <si>
    <t>206</t>
  </si>
  <si>
    <t>151,25*1,15 "Přepočtené koeficientem množství</t>
  </si>
  <si>
    <t>105</t>
  </si>
  <si>
    <t>712341559</t>
  </si>
  <si>
    <t>Provedení povlakové krytiny střech do 10° pásy NAIP přitavením v plné ploše</t>
  </si>
  <si>
    <t>208</t>
  </si>
  <si>
    <t>45,6*3</t>
  </si>
  <si>
    <t>41,4*3</t>
  </si>
  <si>
    <t>47,25*3</t>
  </si>
  <si>
    <t>17*3</t>
  </si>
  <si>
    <t>62866281</t>
  </si>
  <si>
    <t>pás asfaltový samolepicí modifikovaný SBS tl 3,0mm s vložkou ze skleněné tkaniny se spalitelnou fólií nebo jemnozrnným minerálním posypem nebo textilií na horním povrchu</t>
  </si>
  <si>
    <t>210</t>
  </si>
  <si>
    <t>151,25*1,1655 "Přepočtené koeficientem množství</t>
  </si>
  <si>
    <t>107</t>
  </si>
  <si>
    <t>212</t>
  </si>
  <si>
    <t>62855022</t>
  </si>
  <si>
    <t>pás asfaltový natavitelný modifikovaný SBS tl 5,3mm s odolností proti prorůstání kořínků s vložkou ze polyesterové rohože a hrubozrnným břidličným posypem na horním povrchu</t>
  </si>
  <si>
    <t>214</t>
  </si>
  <si>
    <t>109</t>
  </si>
  <si>
    <t>712771101</t>
  </si>
  <si>
    <t>Provedení ochranné vrstvy z textilií nebo rohoží volně s přesahem vegetační střechy sklon do 5°</t>
  </si>
  <si>
    <t>216</t>
  </si>
  <si>
    <t>45,6*2</t>
  </si>
  <si>
    <t>41,4*2</t>
  </si>
  <si>
    <t>47,25*2</t>
  </si>
  <si>
    <t>69311080</t>
  </si>
  <si>
    <t>geotextilie netkaná separační, ochranná, filtrační, drenážní PES 200g/m2</t>
  </si>
  <si>
    <t>218</t>
  </si>
  <si>
    <t>134,25*1,05 "Přepočtené koeficientem množství</t>
  </si>
  <si>
    <t>111</t>
  </si>
  <si>
    <t>69311081</t>
  </si>
  <si>
    <t>geotextilie netkaná separační, ochranná, filtrační, drenážní PES 300g/m2</t>
  </si>
  <si>
    <t>220</t>
  </si>
  <si>
    <t>712771411</t>
  </si>
  <si>
    <t>Provedení vegetační vrstvy ze substrátu tl přes 100 do 200 mm vegetační střechy sklon do 5°</t>
  </si>
  <si>
    <t>222</t>
  </si>
  <si>
    <t>113</t>
  </si>
  <si>
    <t>10321003</t>
  </si>
  <si>
    <t>substrát vegetačních střech intenzivní</t>
  </si>
  <si>
    <t>224</t>
  </si>
  <si>
    <t>45,6*0,14</t>
  </si>
  <si>
    <t>41,4*0,14</t>
  </si>
  <si>
    <t>47,25*0,14</t>
  </si>
  <si>
    <t>998712201</t>
  </si>
  <si>
    <t>Přesun hmot procentní pro krytiny povlakové v objektech v do 6 m</t>
  </si>
  <si>
    <t>226</t>
  </si>
  <si>
    <t>713</t>
  </si>
  <si>
    <t>Izolace tepelné</t>
  </si>
  <si>
    <t>115</t>
  </si>
  <si>
    <t>713111131</t>
  </si>
  <si>
    <t>Montáž izolace tepelné spodem stropů žebrových s úpravou drátem rohoží, pásů, dílců, desek</t>
  </si>
  <si>
    <t>228</t>
  </si>
  <si>
    <t>63151672</t>
  </si>
  <si>
    <t>rohož izolační z minerální vlny lamelová s Al fólií 50-60kg/m3 tl 60mm</t>
  </si>
  <si>
    <t>230</t>
  </si>
  <si>
    <t>45,6*1,05 "Přepočtené koeficientem množství</t>
  </si>
  <si>
    <t>117</t>
  </si>
  <si>
    <t>713121111</t>
  </si>
  <si>
    <t>Montáž izolace tepelné podlah volně kladenými rohožemi, pásy, dílci, deskami 1 vrstva</t>
  </si>
  <si>
    <t>232</t>
  </si>
  <si>
    <t>713121121</t>
  </si>
  <si>
    <t>Montáž izolace tepelné podlah volně kladenými rohožemi, pásy, dílci, deskami 2 vrstvy</t>
  </si>
  <si>
    <t>234</t>
  </si>
  <si>
    <t>Podlaha F04 sklad- 1.NP</t>
  </si>
  <si>
    <t>119</t>
  </si>
  <si>
    <t>28375910</t>
  </si>
  <si>
    <t>deska EPS 150 pro konstrukce s vysokým zatížením λ=0,035 tl 60mm</t>
  </si>
  <si>
    <t>236</t>
  </si>
  <si>
    <t>134,604*2,04 "Přepočtené koeficientem množství</t>
  </si>
  <si>
    <t>2837590R</t>
  </si>
  <si>
    <t>systémové desky podlahového vytápění tl. 35 mm</t>
  </si>
  <si>
    <t>238</t>
  </si>
  <si>
    <t>121</t>
  </si>
  <si>
    <t>713131121</t>
  </si>
  <si>
    <t>Montáž izolace tepelné stěn přichycením dráty rohoží, pásů, dílců, desek</t>
  </si>
  <si>
    <t>240</t>
  </si>
  <si>
    <t>Deska tl. 140</t>
  </si>
  <si>
    <t>dřevěná fasáda jižní- EW01</t>
  </si>
  <si>
    <t>49,08-8,75</t>
  </si>
  <si>
    <t>Deska tl. 160</t>
  </si>
  <si>
    <t>60715165</t>
  </si>
  <si>
    <t>deska dřevovláknitá tepelně izolační elastická λ=0,036 tl 140mm</t>
  </si>
  <si>
    <t>242</t>
  </si>
  <si>
    <t>122,79*1,05 "Přepočtené koeficientem množství</t>
  </si>
  <si>
    <t>123</t>
  </si>
  <si>
    <t>60715166</t>
  </si>
  <si>
    <t>deska dřevovláknitá tepelně izolační elastická λ=0,036 tl 160mm</t>
  </si>
  <si>
    <t>244</t>
  </si>
  <si>
    <t>713131141</t>
  </si>
  <si>
    <t>Montáž izolace tepelné stěn a základů lepením celoplošně rohoží, pásů, dílců, desek</t>
  </si>
  <si>
    <t>246</t>
  </si>
  <si>
    <t>125</t>
  </si>
  <si>
    <t>28376423</t>
  </si>
  <si>
    <t>deska z polystyrénu XPS, hrana polodrážková a hladký povrch 300kPA tl 120mm</t>
  </si>
  <si>
    <t>248</t>
  </si>
  <si>
    <t>287,254*1,05 "Přepočtené koeficientem množství</t>
  </si>
  <si>
    <t>713131145</t>
  </si>
  <si>
    <t>Montáž izolace tepelné stěn a základů lepením bodově rohoží, pásů, dílců, desek</t>
  </si>
  <si>
    <t>250</t>
  </si>
  <si>
    <t>Tepelná izolace Atik</t>
  </si>
  <si>
    <t>0,94*0,44*70</t>
  </si>
  <si>
    <t>127</t>
  </si>
  <si>
    <t>28375938</t>
  </si>
  <si>
    <t>deska EPS 70 fasádní λ=0,039 tl 100mm</t>
  </si>
  <si>
    <t>252</t>
  </si>
  <si>
    <t>28,952*1,05 "Přepočtené koeficientem množství</t>
  </si>
  <si>
    <t>713132331</t>
  </si>
  <si>
    <t>Montáž izolace tepelné do roštu dvousměrného budov v do 6 m</t>
  </si>
  <si>
    <t>254</t>
  </si>
  <si>
    <t>Interiérová vrstva</t>
  </si>
  <si>
    <t>Exteriérová vrstva</t>
  </si>
  <si>
    <t>129</t>
  </si>
  <si>
    <t>60715161</t>
  </si>
  <si>
    <t>deska dřevovláknitá tepelně izolační elastická λ=0,036 tl 60mm</t>
  </si>
  <si>
    <t>256</t>
  </si>
  <si>
    <t>60715198</t>
  </si>
  <si>
    <t>deska dřevovláknitá tepelně izolační elastická λ=0,036 tl 50mm</t>
  </si>
  <si>
    <t>258</t>
  </si>
  <si>
    <t>135,74*1,04 "Přepočtené koeficientem množství</t>
  </si>
  <si>
    <t>131</t>
  </si>
  <si>
    <t>713141131</t>
  </si>
  <si>
    <t>Montáž izolace tepelné střech plochých lepené za studena plně 1 vrstva rohoží, pásů, dílců, desek</t>
  </si>
  <si>
    <t>260</t>
  </si>
  <si>
    <t>28376142</t>
  </si>
  <si>
    <t>klín izolační z pěnového polystyrenu EPS 150 spád do 5%</t>
  </si>
  <si>
    <t>262</t>
  </si>
  <si>
    <t>45,6*0,105</t>
  </si>
  <si>
    <t>41,4*0,07</t>
  </si>
  <si>
    <t>47,25*0,105</t>
  </si>
  <si>
    <t>17*0,105</t>
  </si>
  <si>
    <t>14,432*1,02 "Přepočtené koeficientem množství</t>
  </si>
  <si>
    <t>133</t>
  </si>
  <si>
    <t>713141135</t>
  </si>
  <si>
    <t>Montáž izolace tepelné střech plochých lepené za studena bodově 1 vrstva rohoží, pásů, dílců, desek</t>
  </si>
  <si>
    <t>264</t>
  </si>
  <si>
    <t>28375993</t>
  </si>
  <si>
    <t>deska EPS 150 pro konstrukce s vysokým zatížením λ=0,035 tl 200mm</t>
  </si>
  <si>
    <t>266</t>
  </si>
  <si>
    <t>135</t>
  </si>
  <si>
    <t>28375914</t>
  </si>
  <si>
    <t>deska EPS 150 pro konstrukce s vysokým zatížením λ=0,035 tl 100mm</t>
  </si>
  <si>
    <t>268</t>
  </si>
  <si>
    <t>998713201</t>
  </si>
  <si>
    <t>Přesun hmot procentní pro izolace tepelné v objektech v do 6 m</t>
  </si>
  <si>
    <t>270</t>
  </si>
  <si>
    <t>762</t>
  </si>
  <si>
    <t>Konstrukce tesařské</t>
  </si>
  <si>
    <t>137</t>
  </si>
  <si>
    <t>762123110</t>
  </si>
  <si>
    <t>Montáž tesařských stěn vázaných z hraněného řeziva průřezové pl do 100 cm2</t>
  </si>
  <si>
    <t>272</t>
  </si>
  <si>
    <t xml:space="preserve">Atika- prahy </t>
  </si>
  <si>
    <t>2*69,6</t>
  </si>
  <si>
    <t>Atika- sloupky</t>
  </si>
  <si>
    <t>78*0,44</t>
  </si>
  <si>
    <t>61223269</t>
  </si>
  <si>
    <t>hranol konstrukční KVH lepený pro atiku</t>
  </si>
  <si>
    <t>274</t>
  </si>
  <si>
    <t>2*69,6*0,006</t>
  </si>
  <si>
    <t>78*0,44*0,006</t>
  </si>
  <si>
    <t>139</t>
  </si>
  <si>
    <t>762134123</t>
  </si>
  <si>
    <t>Montáž bednění stěn z hoblovaných fošen na pero a drážku nebo na polodrážku</t>
  </si>
  <si>
    <t>276</t>
  </si>
  <si>
    <t>Atika</t>
  </si>
  <si>
    <t>69,6*0,58</t>
  </si>
  <si>
    <t>61223264</t>
  </si>
  <si>
    <t>prkna KVH tl. 130 mm společně s fóliovou překližkou</t>
  </si>
  <si>
    <t>278</t>
  </si>
  <si>
    <t>141</t>
  </si>
  <si>
    <t>762332633</t>
  </si>
  <si>
    <t>Montáž vázaných kcí krovů pravidelných z lepených hranolů průřezové pl přes 224 do 288 cm2</t>
  </si>
  <si>
    <t>280</t>
  </si>
  <si>
    <t>TR08</t>
  </si>
  <si>
    <t>pol. 8</t>
  </si>
  <si>
    <t>0,89*56</t>
  </si>
  <si>
    <t xml:space="preserve">pol.9 </t>
  </si>
  <si>
    <t>0,57*4</t>
  </si>
  <si>
    <t>TR09</t>
  </si>
  <si>
    <t>pol. 11</t>
  </si>
  <si>
    <t>7,3*2</t>
  </si>
  <si>
    <t>762332635</t>
  </si>
  <si>
    <t>Montáž vázaných kcí krovů pravidelných z lepených hranolů průřezové pl přes 450 cm2</t>
  </si>
  <si>
    <t>282</t>
  </si>
  <si>
    <t>TR01</t>
  </si>
  <si>
    <t>3,3*32</t>
  </si>
  <si>
    <t>TR02</t>
  </si>
  <si>
    <t>pol. 2</t>
  </si>
  <si>
    <t>2,1*24</t>
  </si>
  <si>
    <t>TR03 pol. 3</t>
  </si>
  <si>
    <t>2,25*2</t>
  </si>
  <si>
    <t>TR04 pol. 4</t>
  </si>
  <si>
    <t>TR05 pol. 5</t>
  </si>
  <si>
    <t>2,15*1</t>
  </si>
  <si>
    <t>TR06 pol. 6</t>
  </si>
  <si>
    <t>TR07 pol. 7</t>
  </si>
  <si>
    <t>6,3</t>
  </si>
  <si>
    <t>TR09 pol. 10</t>
  </si>
  <si>
    <t>20*7,3</t>
  </si>
  <si>
    <t>TR10 pol. 12</t>
  </si>
  <si>
    <t>TR11 pol. 13</t>
  </si>
  <si>
    <t>0,9*9</t>
  </si>
  <si>
    <t>TR11 pol. 14</t>
  </si>
  <si>
    <t>1,26*7</t>
  </si>
  <si>
    <t>TR12 pol. 15</t>
  </si>
  <si>
    <t>1,52*2</t>
  </si>
  <si>
    <t>TR12 pol. 16</t>
  </si>
  <si>
    <t>0,89*14</t>
  </si>
  <si>
    <t>TR13 pol. 17</t>
  </si>
  <si>
    <t>1,94*4</t>
  </si>
  <si>
    <t>143</t>
  </si>
  <si>
    <t>6122311R</t>
  </si>
  <si>
    <t>lepené dubové řezivo nepohledové</t>
  </si>
  <si>
    <t>284</t>
  </si>
  <si>
    <t>Trámy průřezu 256 cm2</t>
  </si>
  <si>
    <t>0,89*56*0,0256</t>
  </si>
  <si>
    <t>0,57*4*0,0256</t>
  </si>
  <si>
    <t>7,3*2*0,0256</t>
  </si>
  <si>
    <t>Trámy průřezu 910 cm2</t>
  </si>
  <si>
    <t>2,1*24*0,091</t>
  </si>
  <si>
    <t>2,25*2*0,091</t>
  </si>
  <si>
    <t>2,15*1*0,091</t>
  </si>
  <si>
    <t>6,3*1*0,091</t>
  </si>
  <si>
    <t>2*0,091</t>
  </si>
  <si>
    <t>Trámy průřezu 448 cm2</t>
  </si>
  <si>
    <t>20*7,3*0,0448</t>
  </si>
  <si>
    <t>0,9*9*0,0448</t>
  </si>
  <si>
    <t>1,26*7*0,0448</t>
  </si>
  <si>
    <t>1,62*2*0,0448</t>
  </si>
  <si>
    <t>0,89*14*0,0448</t>
  </si>
  <si>
    <t>1,94*4*0,0448</t>
  </si>
  <si>
    <t>3,3*32*0,2*0,2</t>
  </si>
  <si>
    <t>61223270</t>
  </si>
  <si>
    <t>hranol konstrukční KVH/BSH řezivo lepený dubový</t>
  </si>
  <si>
    <t>286</t>
  </si>
  <si>
    <t>145</t>
  </si>
  <si>
    <t>762431110</t>
  </si>
  <si>
    <t>Montáž obložení stěn deskami z dřevovláknitých hmot měkkými</t>
  </si>
  <si>
    <t>288</t>
  </si>
  <si>
    <t>12,5</t>
  </si>
  <si>
    <t>38,5</t>
  </si>
  <si>
    <t>65,4</t>
  </si>
  <si>
    <t>12,1</t>
  </si>
  <si>
    <t>60715157</t>
  </si>
  <si>
    <t>deska dřevovláknitá do interiéru tl. 10 mm</t>
  </si>
  <si>
    <t>290</t>
  </si>
  <si>
    <t>128,5*1,04 "Přepočtené koeficientem množství</t>
  </si>
  <si>
    <t>147</t>
  </si>
  <si>
    <t>762431210</t>
  </si>
  <si>
    <t>Montáž obložení stěn deskami z dřevovláknitých hmot tvrdými</t>
  </si>
  <si>
    <t>292</t>
  </si>
  <si>
    <t>dřevěná fasáda jižní-EW03</t>
  </si>
  <si>
    <t>8,75*1,12</t>
  </si>
  <si>
    <t>6071150R</t>
  </si>
  <si>
    <t>deska dřevovláknitá tvrdá do exteriéru tl 12,5 mm</t>
  </si>
  <si>
    <t>294</t>
  </si>
  <si>
    <t>dřevěná fasáda jižní- EW03</t>
  </si>
  <si>
    <t>9,8*1,04 "Přepočtené koeficientem množství</t>
  </si>
  <si>
    <t>149</t>
  </si>
  <si>
    <t>762810026</t>
  </si>
  <si>
    <t>Záklop stropů z desek OSB tl 22 mm na pero a drážku šroubovaných na trámy</t>
  </si>
  <si>
    <t>296</t>
  </si>
  <si>
    <t>Záklop R01</t>
  </si>
  <si>
    <t>Záklop R03</t>
  </si>
  <si>
    <t>Záklop R04</t>
  </si>
  <si>
    <t>762952034</t>
  </si>
  <si>
    <t>Montáž teras z prken přes 135 mm z dřevin tvrdých lepených broušených bez povrchové úpravy</t>
  </si>
  <si>
    <t>298</t>
  </si>
  <si>
    <t>151</t>
  </si>
  <si>
    <t>61198124</t>
  </si>
  <si>
    <t>terasový profil dřevěný tl 27mm sibiřský modřín</t>
  </si>
  <si>
    <t>300</t>
  </si>
  <si>
    <t>17*1,08 "Přepočtené koeficientem množství</t>
  </si>
  <si>
    <t>762512261</t>
  </si>
  <si>
    <t>Montáž podlahové kce podkladového roštu</t>
  </si>
  <si>
    <t>302</t>
  </si>
  <si>
    <t>Roznášecí rošt</t>
  </si>
  <si>
    <t>17*4</t>
  </si>
  <si>
    <t>153</t>
  </si>
  <si>
    <t>762951103</t>
  </si>
  <si>
    <t>Příplatek k montáži podkladního roštu za výškové vyrovnání roštu terči přes 100 do 145 mm</t>
  </si>
  <si>
    <t>304</t>
  </si>
  <si>
    <t>5628461R</t>
  </si>
  <si>
    <t>terč rektifikační pro terasu 120-180 mm</t>
  </si>
  <si>
    <t>306</t>
  </si>
  <si>
    <t>155</t>
  </si>
  <si>
    <t>60511112</t>
  </si>
  <si>
    <t>řezivo jehličnaté smrk, borovice, lať 40x70 mm</t>
  </si>
  <si>
    <t>308</t>
  </si>
  <si>
    <t>17*4*0,04*0,07</t>
  </si>
  <si>
    <t>998762201</t>
  </si>
  <si>
    <t>Přesun hmot procentní pro kce tesařské v objektech v do 6 m</t>
  </si>
  <si>
    <t>310</t>
  </si>
  <si>
    <t>763</t>
  </si>
  <si>
    <t>Konstrukce suché výstavby</t>
  </si>
  <si>
    <t>157</t>
  </si>
  <si>
    <t>763111316</t>
  </si>
  <si>
    <t>SDK příčka tl 125 mm profil CW+UW 100 desky 1xA 12,5 s izolací EI 30 Rw do 48 dB</t>
  </si>
  <si>
    <t>312</t>
  </si>
  <si>
    <t>IW01</t>
  </si>
  <si>
    <t>S.08</t>
  </si>
  <si>
    <t>((3,2+1,13+3,13)*2,8)-0,7*2,1*2-0,8*2,1</t>
  </si>
  <si>
    <t>S.11</t>
  </si>
  <si>
    <t>(3,05+2,2+1,7)*2,8</t>
  </si>
  <si>
    <t>S.03</t>
  </si>
  <si>
    <t>(2,05+2,05+2,1)*2,8-0,8*2,1*2</t>
  </si>
  <si>
    <t>S.02</t>
  </si>
  <si>
    <t>(2,05+2,05+3,05)*2,8-0,8*2,1*2</t>
  </si>
  <si>
    <t>S.10</t>
  </si>
  <si>
    <t>(1,9+1,7)*2,8</t>
  </si>
  <si>
    <t>S.07</t>
  </si>
  <si>
    <t>3,15*2,8-0,8*2,1</t>
  </si>
  <si>
    <t>S.09</t>
  </si>
  <si>
    <t>1,1*2,8-0,7*2,1</t>
  </si>
  <si>
    <t>76311131R</t>
  </si>
  <si>
    <t>SDK příčka tl 209 mm profil CW+UW 100 desky 1xA 12,5 s izolací EI 30 Rw do 48 dB</t>
  </si>
  <si>
    <t>314</t>
  </si>
  <si>
    <t>IW05</t>
  </si>
  <si>
    <t>4,91*3,1-0,7*2,3-0,9*2,3</t>
  </si>
  <si>
    <t>1,72*3,05</t>
  </si>
  <si>
    <t>159</t>
  </si>
  <si>
    <t>76311141R</t>
  </si>
  <si>
    <t>SDK příčka tl 155 mm profil 2xCW 50 desky 1xA 12,5 s izolací tl. 100 mm</t>
  </si>
  <si>
    <t>316</t>
  </si>
  <si>
    <t>IW07</t>
  </si>
  <si>
    <t>(3,2)*2,8-0,7*2,1</t>
  </si>
  <si>
    <t>76311145R</t>
  </si>
  <si>
    <t>SDK příčka tl 130 mm profil CW 100  desky 1x A 12,5 s izolací tl. 100 mm</t>
  </si>
  <si>
    <t>318</t>
  </si>
  <si>
    <t>2,05*2,8-0,8*2,1</t>
  </si>
  <si>
    <t>161</t>
  </si>
  <si>
    <t>76313143R</t>
  </si>
  <si>
    <t>SDK podhled deska 1xDF 12,5 s izolací tl. 60 mm dvouvrstvá spodní kce profil CD+UD REI do 90</t>
  </si>
  <si>
    <t>320</t>
  </si>
  <si>
    <t>Podhled R03</t>
  </si>
  <si>
    <t>Podhled R04</t>
  </si>
  <si>
    <t>763211121</t>
  </si>
  <si>
    <t>Sádrovláknitá příčka tl 75 mm profil CW+UW 50 desky 1x12,5 s izolací EI 30 Rw do 48 dB</t>
  </si>
  <si>
    <t>322</t>
  </si>
  <si>
    <t>IW02</t>
  </si>
  <si>
    <t>2*2,8</t>
  </si>
  <si>
    <t>Předstěna se sádrovláknitou deskou</t>
  </si>
  <si>
    <t>1,95*2,8</t>
  </si>
  <si>
    <t>1,1*2,8</t>
  </si>
  <si>
    <t>1,13*2,8</t>
  </si>
  <si>
    <t>1,35*2,8</t>
  </si>
  <si>
    <t>163</t>
  </si>
  <si>
    <t>76321112R</t>
  </si>
  <si>
    <t>Sádrovláknitá příčka tl 154 mm rošt dřevěný a iz. 50 mm desky 1x12,5 vkládán CLT panel</t>
  </si>
  <si>
    <t>324</t>
  </si>
  <si>
    <t>IW04</t>
  </si>
  <si>
    <t>(2,1+2,15+2,5)*3,05</t>
  </si>
  <si>
    <t>763711122</t>
  </si>
  <si>
    <t>Montáž dřevostaveb stěn a příček z panelů v do 10 m tl přes 55 do 114 mm pl přes 1,5 do 3,6 m2</t>
  </si>
  <si>
    <t>326</t>
  </si>
  <si>
    <t>CLT 1</t>
  </si>
  <si>
    <t>8,8*3,67</t>
  </si>
  <si>
    <t>CLT2</t>
  </si>
  <si>
    <t>4,2*3,67</t>
  </si>
  <si>
    <t>CLT3</t>
  </si>
  <si>
    <t>6,25*3,67</t>
  </si>
  <si>
    <t>CLT4</t>
  </si>
  <si>
    <t>4,7*3,67</t>
  </si>
  <si>
    <t>CLT5</t>
  </si>
  <si>
    <t>5,2*3,39</t>
  </si>
  <si>
    <t>CLT6</t>
  </si>
  <si>
    <t>5,05*3,39</t>
  </si>
  <si>
    <t>CLT7</t>
  </si>
  <si>
    <t>3,53*3,39</t>
  </si>
  <si>
    <t>CLT8</t>
  </si>
  <si>
    <t>2,56*3,39</t>
  </si>
  <si>
    <t>CLT9</t>
  </si>
  <si>
    <t>2,13*3,67</t>
  </si>
  <si>
    <t>CLT10</t>
  </si>
  <si>
    <t>1,98*3,67</t>
  </si>
  <si>
    <t>Pohledový záklop přesahů střechy</t>
  </si>
  <si>
    <t>66,3*1,08</t>
  </si>
  <si>
    <t>165</t>
  </si>
  <si>
    <t>5903902R</t>
  </si>
  <si>
    <t>nepohledový masivní CLT panel tl. 84 mm</t>
  </si>
  <si>
    <t>328</t>
  </si>
  <si>
    <t>158,374*1,02 "Přepočtené koeficientem množství</t>
  </si>
  <si>
    <t>5903903R</t>
  </si>
  <si>
    <t>pohledový masivní CLT panel tl. 60 mm</t>
  </si>
  <si>
    <t>330</t>
  </si>
  <si>
    <t>71,604*1,02 "Přepočtené koeficientem množství</t>
  </si>
  <si>
    <t>167</t>
  </si>
  <si>
    <t>763RR</t>
  </si>
  <si>
    <t>Zesílení SKD konstrukcí pro montáž atypického nábytku, kuchyněk, zařiztovaích předmětů, vestavěných prvků apod.</t>
  </si>
  <si>
    <t>soub</t>
  </si>
  <si>
    <t>332</t>
  </si>
  <si>
    <t>998763200</t>
  </si>
  <si>
    <t>Přesun hmot procentní pro dřevostavby v objektech v do 6 m</t>
  </si>
  <si>
    <t>334</t>
  </si>
  <si>
    <t>764</t>
  </si>
  <si>
    <t>Konstrukce klempířské</t>
  </si>
  <si>
    <t>169</t>
  </si>
  <si>
    <t>764224411</t>
  </si>
  <si>
    <t>Oplechování horních ploch a nadezdívek (atik) bez rohů z Al plechu mechanicky kotvené rš přes 800 mm</t>
  </si>
  <si>
    <t>336</t>
  </si>
  <si>
    <t>PŘESAHY STŘECHY</t>
  </si>
  <si>
    <t>oplechování + jednostranně pohledový záklop CLT</t>
  </si>
  <si>
    <t>58,3</t>
  </si>
  <si>
    <t>K01</t>
  </si>
  <si>
    <t>K01- oplechování odsazení střechy- ze svitkového Al plechu (patinovaný šedý plech), v rozích spojovat pod 45°, rozvinutá šířka 1020 mm</t>
  </si>
  <si>
    <t>338</t>
  </si>
  <si>
    <t>Poznámka k položce:
Poznámka k položce: rozměr 15+75+820+95+15 mm, patrno např. z detailu D05</t>
  </si>
  <si>
    <t>171</t>
  </si>
  <si>
    <t>K02</t>
  </si>
  <si>
    <t>K02- oplechování čela atiky- ze svitkového Al plechu (patinovaný šedý plech), rozvinutá šířka 480 mm</t>
  </si>
  <si>
    <t>340</t>
  </si>
  <si>
    <t>Poznámka k položce:
Poznámka k položce: rozměr 440+20+20 mm, patrno např. z detailu D06</t>
  </si>
  <si>
    <t>K03</t>
  </si>
  <si>
    <t>K03- oplechování koruny atiky- ze svitkového Al plechu (patinovaný šedý plech), rozvinutá šířka 310 mm</t>
  </si>
  <si>
    <t>342</t>
  </si>
  <si>
    <t>Poznámka k položce:
Poznámka k položce: rozměr 15+50+180+50+15 mm, patrno např. z detailu D07</t>
  </si>
  <si>
    <t>173</t>
  </si>
  <si>
    <t>K04</t>
  </si>
  <si>
    <t>K04- bezpečnostní přepad ploché střechy DN70- typový výrobek - pojistný přepad kulatý s integrovanou bitumenovou manžetou, doplněno o klempířsky provedené lemování na exteriérové straně atiky</t>
  </si>
  <si>
    <t>344</t>
  </si>
  <si>
    <t>Poznámka k položce:
Poznámka k položce: z exteriéru atiky klempířsky opláštěno v barevnosti ostatních klempířských prvků</t>
  </si>
  <si>
    <t>K05</t>
  </si>
  <si>
    <t>K05- střešní vpusť- typový výrobek DN100- vodorovná střešní vpusť  s integrovanou bitumenovou manžetou; svislý vtok, tepelně izolovaný dvoustěnný; bez vyhřívání</t>
  </si>
  <si>
    <t>346</t>
  </si>
  <si>
    <t>175</t>
  </si>
  <si>
    <t>K06</t>
  </si>
  <si>
    <t>K06- šachta vegetační střechy- typový výrobek - plastová šachta pro zelené střechy; rozměr 300/300/230 mm; osazeno u střešních vpustí , bezpečnostních přepadů a atikových vtoků;</t>
  </si>
  <si>
    <t>348</t>
  </si>
  <si>
    <t>K07</t>
  </si>
  <si>
    <t>K07- kabelový prostup DN50- typový výrobek - prostup pro kabely s integrovanou bitumenovou manžetou; výška nad izolací 300 mm; DN50;  (FV, TV/SAT/internet, chlazení,  rezerva)</t>
  </si>
  <si>
    <t>350</t>
  </si>
  <si>
    <t>177</t>
  </si>
  <si>
    <t>K08</t>
  </si>
  <si>
    <t>K08- odvětrání kanalizace DN100- typový výrobek - odvětrání kanalizace s integrovanou bitumenovou manžetou; Výška nad izolací 300 mm; DN100</t>
  </si>
  <si>
    <t>352</t>
  </si>
  <si>
    <t>K09</t>
  </si>
  <si>
    <t>K09- prostup parozábranou DN50- typový výrobek - prostup parozábranou s integrovanou bitumenovou manžetou; pro napojení TWOP; DN50</t>
  </si>
  <si>
    <t>354</t>
  </si>
  <si>
    <t>179</t>
  </si>
  <si>
    <t>K10</t>
  </si>
  <si>
    <t>K10- prostup parozábranou DN100-  typový výrobek - prostup parozábranou s integrovanou bitumenovou manžetou; Pro napojení TWOP; DN100</t>
  </si>
  <si>
    <t>356</t>
  </si>
  <si>
    <t>K11</t>
  </si>
  <si>
    <t>K11- mřížka proti hmyzu šířky 40 mm, tahokov 5x4x0,6 mm, nástřik - antracit RAL 7016</t>
  </si>
  <si>
    <t>358</t>
  </si>
  <si>
    <t>181</t>
  </si>
  <si>
    <t>K12</t>
  </si>
  <si>
    <t>K12- napojení stěny schodiště na LOP- tažený hliníkový jekl (shodná s barevností LOP), rozměr 100x20x2 mm</t>
  </si>
  <si>
    <t>360</t>
  </si>
  <si>
    <t>998764201</t>
  </si>
  <si>
    <t>Přesun hmot procentní pro konstrukce klempířské v objektech v do 6 m</t>
  </si>
  <si>
    <t>362</t>
  </si>
  <si>
    <t>766</t>
  </si>
  <si>
    <t>Konstrukce truhlářské</t>
  </si>
  <si>
    <t>183</t>
  </si>
  <si>
    <t>766121210</t>
  </si>
  <si>
    <t>Montáž stěn plných s výplní v do 2,75 m</t>
  </si>
  <si>
    <t>364</t>
  </si>
  <si>
    <t>Atika- KVH hranoly - prahy</t>
  </si>
  <si>
    <t>69,6*0,42*2</t>
  </si>
  <si>
    <t>Atika- KVH hranoly - sloupky</t>
  </si>
  <si>
    <t>69,6*1,25</t>
  </si>
  <si>
    <t>distanční desky žebříkového nosníku</t>
  </si>
  <si>
    <t>0,25*0,4*90</t>
  </si>
  <si>
    <t>6072226R</t>
  </si>
  <si>
    <t>fóliovaná překližka tl.15 mm</t>
  </si>
  <si>
    <t>366</t>
  </si>
  <si>
    <t>185</t>
  </si>
  <si>
    <t>766412224</t>
  </si>
  <si>
    <t>Montáž obložení stěn pl přes 1 m2 palubkami modřínovými přes 100 mm</t>
  </si>
  <si>
    <t>368</t>
  </si>
  <si>
    <t>55,33</t>
  </si>
  <si>
    <t>70,5</t>
  </si>
  <si>
    <t>61191160</t>
  </si>
  <si>
    <t>palubky obkladové dubové dřevo profil typu rhombus 20x120 mm jakost A/B</t>
  </si>
  <si>
    <t>370</t>
  </si>
  <si>
    <t>187</t>
  </si>
  <si>
    <t>766417211</t>
  </si>
  <si>
    <t>Montáž obložení stěn podkladového roštu</t>
  </si>
  <si>
    <t>372</t>
  </si>
  <si>
    <t>Svislý dřevěný rošt 30/50 mm- provětrávaná mezera</t>
  </si>
  <si>
    <t>dřevěná fasáda východní</t>
  </si>
  <si>
    <t>33+1,74</t>
  </si>
  <si>
    <t>dřevěná fasáda jižní</t>
  </si>
  <si>
    <t>161,7+5,7</t>
  </si>
  <si>
    <t>dřevěná fasáda severní</t>
  </si>
  <si>
    <t>151,8+1,9</t>
  </si>
  <si>
    <t>33,5</t>
  </si>
  <si>
    <t>32,2</t>
  </si>
  <si>
    <t>Hranol 60x40 mm- izolace dřevovláknitá</t>
  </si>
  <si>
    <t>Fasáda EW01</t>
  </si>
  <si>
    <t>243</t>
  </si>
  <si>
    <t>Dřevovláknitá izolace 50/30 mm- EW01 a EW02</t>
  </si>
  <si>
    <t>60514101</t>
  </si>
  <si>
    <t>řezivo jehličnaté lať 10-25cm2</t>
  </si>
  <si>
    <t>374</t>
  </si>
  <si>
    <t>Svislý dřevěný rošt 30/50 mm</t>
  </si>
  <si>
    <t>(33+1,74)*0,05*0,03*2</t>
  </si>
  <si>
    <t>(161,7+5,7)*0,05*0,03*2</t>
  </si>
  <si>
    <t>(151,8+1,9)*0,05*0,03*2</t>
  </si>
  <si>
    <t>33,5*0,05*0,03*2</t>
  </si>
  <si>
    <t>32,2*0,05*0,03</t>
  </si>
  <si>
    <t>189</t>
  </si>
  <si>
    <t>60514114</t>
  </si>
  <si>
    <t>řezivo jehličnaté hranol impregnovaný</t>
  </si>
  <si>
    <t>376</t>
  </si>
  <si>
    <t>Hranol 60x40 mm</t>
  </si>
  <si>
    <t>46*0,06*0,06</t>
  </si>
  <si>
    <t>141*0,06*0,06</t>
  </si>
  <si>
    <t>243*0,06*0,06</t>
  </si>
  <si>
    <t>1,549*1,05 "Přepočtené koeficientem množství</t>
  </si>
  <si>
    <t>766414223</t>
  </si>
  <si>
    <t>Montáž obložení stěn pl do 5 m2 panely z modřínu a tvrdého dřeva přes 1,50 m2</t>
  </si>
  <si>
    <t>378</t>
  </si>
  <si>
    <t>DO.01</t>
  </si>
  <si>
    <t>4,22*2</t>
  </si>
  <si>
    <t>DO.02</t>
  </si>
  <si>
    <t>28,95</t>
  </si>
  <si>
    <t>191</t>
  </si>
  <si>
    <t>6071150BR</t>
  </si>
  <si>
    <t>deska dřevovláknitá tvrdá MDF lakovaná tl 18mm</t>
  </si>
  <si>
    <t>380</t>
  </si>
  <si>
    <t>4,22</t>
  </si>
  <si>
    <t>6119244R</t>
  </si>
  <si>
    <t>dubové obkladové tónované latě 40/20 mm s mezerou 5 mm vč. kotvení</t>
  </si>
  <si>
    <t>382</t>
  </si>
  <si>
    <t>193</t>
  </si>
  <si>
    <t>6119116R1</t>
  </si>
  <si>
    <t>palubky obkladové dubové dřevo profil typu rhombus 20x120 mm jakost A/B do interiéru</t>
  </si>
  <si>
    <t>384</t>
  </si>
  <si>
    <t>386</t>
  </si>
  <si>
    <t>29*2,4</t>
  </si>
  <si>
    <t>195</t>
  </si>
  <si>
    <t>60514112</t>
  </si>
  <si>
    <t>řezivo jehličnaté lať opracovaná dl 4m</t>
  </si>
  <si>
    <t>388</t>
  </si>
  <si>
    <t>29*2,4*0,05*0,03</t>
  </si>
  <si>
    <t>766422223</t>
  </si>
  <si>
    <t>Montáž obložení podhledů jednoduchých panely z modřínu a tvrdého dřeva přes 1,50 m2</t>
  </si>
  <si>
    <t>390</t>
  </si>
  <si>
    <t>197</t>
  </si>
  <si>
    <t>6062111R</t>
  </si>
  <si>
    <t>překližka dubová tl 8mm</t>
  </si>
  <si>
    <t>392</t>
  </si>
  <si>
    <t>TR01-dřevěný sloup vyfrézovanou s entazí- výška: 3 300 mm Ø v nejširší části sloupu: 225 mm, lazura / olejování</t>
  </si>
  <si>
    <t>394</t>
  </si>
  <si>
    <t>Poznámka k položce:
Poznámka k položce: dřevěný sloup s vyfrézovanou entazí a prstenci, pro nasazení ocelové patky a hlavice, otvory proprošroubování opatřit dřevěnou zátkou, dubové lepené dřevo, finální povrchová úprava dřeva bude vybrána na základě vzorkování, výška: 3 300 mm Ø v nejširší části sloupu: 225 mm</t>
  </si>
  <si>
    <t>199</t>
  </si>
  <si>
    <t>TR02- dřevěný překlad  vyfrézovanou "pěčetí" hloubky 20 mm (podélný), dubové lepené dřevo, rozměry 2 096/350/260 mm</t>
  </si>
  <si>
    <t>396</t>
  </si>
  <si>
    <t>Poznámka k položce:
Poznámka k položce: dřevěný překlad s vyfrézovanou "pěčetí" hloubky 20 mm, dubové lepené dřevo, finální povrchová úprava dřeva bude vybrána na základě vzorkování, š/h/v: 2 096 / 350 / 260</t>
  </si>
  <si>
    <t>TR03</t>
  </si>
  <si>
    <t>TR03- dřevěný překlad rohový s vyfrézovanou "pěčetí" hloubky 20 mm, dubové lepené dřevo, rozměry 2248/350 /260 mm</t>
  </si>
  <si>
    <t>398</t>
  </si>
  <si>
    <t>Poznámka k položce:
Poznámka k položce: dřevěný překlad s vyfrézovanou "pěčetí" hloubky 20 mm a sešikmenou stranou, dubové lepené dřevo, finální povrchová úprava dřeva bude vybrána na základě vzorkování, š/h/v: 2 248 / 350 / 260 mm</t>
  </si>
  <si>
    <t>201</t>
  </si>
  <si>
    <t>TR04</t>
  </si>
  <si>
    <t>TR04- dřevěný překlad rohový s vyfrézovanou "pěčetí" hloubky 20 mm, dubové lepené dřevo, rozměry 2248/350 /260 mm</t>
  </si>
  <si>
    <t>400</t>
  </si>
  <si>
    <t>Poznámka k položce:
Poznámka k položce: dřevěný překlad s vyfrézovanou "pěčetí" hloubky 20 mm a sešikmenou stranou, dubové lepené dřevo, finální povrchová úprava dřeva bude vybrána na základě vzorkování š/h/v: 2 248 / 350 / 260 mm</t>
  </si>
  <si>
    <t>TR05</t>
  </si>
  <si>
    <t>TR05- dřevěný překlad rohový (krátký) s vyfrézovanou "pěčetí" hloubky 20 mm, dubové lepené dřevo, rozměry 2148/350 /260 mm</t>
  </si>
  <si>
    <t>402</t>
  </si>
  <si>
    <t>Poznámka k položce:
Poznámka k položce: dřevěný překlad s vyfrézovanou "pěčetí" hloubky 20 mm a sešikmenou stranou, dubové lepené dřevo, finální povrchová úprava dřeva bude vybrána na základě vzorkování, š/h/v: 2 148 / 350 / 260 mm</t>
  </si>
  <si>
    <t>203</t>
  </si>
  <si>
    <t>TR06</t>
  </si>
  <si>
    <t>TR06- dřevěný překlad rohový (krátký) s vyfrézovanou "pěčetí" hloubky 20 mm, dubové lepené dřevo, rozměry 2148/350 /260 mm</t>
  </si>
  <si>
    <t>404</t>
  </si>
  <si>
    <t>TR07</t>
  </si>
  <si>
    <t>TR07- dřevěný překlad příčný (dlouhý) s vyfrézovanou "pěčetí" hloubky 20 mm, dubové lepené dřevo, rozměry 6300/350/260 mm</t>
  </si>
  <si>
    <t>406</t>
  </si>
  <si>
    <t>Poznámka k položce:
Poznámka k položce: dřevěný překlad s vyfrézovanou "pěčetí" hloubky 20 mm a sešikmenými hranami, dubové lepené dřevo, finální povrchová úprava dřeva bude vybrána na základě vzorkování, š/h/v: 6 300 / 350 / 260 mm</t>
  </si>
  <si>
    <t>205</t>
  </si>
  <si>
    <t>TR08- dřevěná krokev podélná (dlouhá) s profilovanými koncemi, dubové lepené dřevo, rozměry 4x 7675 (30700)/160/160 mm</t>
  </si>
  <si>
    <t>408</t>
  </si>
  <si>
    <t>Poznámka k položce:
Poznámka k položce: dřevěná krokev s profilovanými koncemi, dubové lepené dřevo, finální povrchová úprava dřeva bude vybrána na základě vzorkování, š/h/v: 4x 7675 (30 700) / 160 / 160 mm</t>
  </si>
  <si>
    <t>TR09- dřevěná krokev příčná s profilovanými koncemi, dubové lepené dřevo, rozměry 6300/160/280 mm</t>
  </si>
  <si>
    <t>410</t>
  </si>
  <si>
    <t>Poznámka k položce:
Poznámka k položce: dřevěná krokev s profilovanými koncemi, dubové lepené dřevo, finální povrchová úprava dřeva bude vybrána na základě vzorkování, š/h/v: 6 300/ 160 / 280 mm</t>
  </si>
  <si>
    <t>207</t>
  </si>
  <si>
    <t>TR10</t>
  </si>
  <si>
    <t>TR10- dřevěný překlad krátký příčný s vyfrézovanou "pěčetí" hloubky 20 mm, dubové lepené dřevo, rozměry 1 996/350 /260 mm</t>
  </si>
  <si>
    <t>412</t>
  </si>
  <si>
    <t>Poznámka k položce:
Poznámka k položce: dřevěný překlad s vyfrézovanou "pěčetí" hloubky 20 mm, dubové lepené dřevo, finální povrchová úprava dřeva bude vybrána na základě vzorkování, š/h/v: 1 996 / 350 / 260 mm</t>
  </si>
  <si>
    <t>TR11</t>
  </si>
  <si>
    <t>TR11- dřevěná krokev (podelná krátká) trafostanice s profilovaným koncem, dubové lepené dřevo, rozměry délka dle pozice trafostanice/160/280 mm</t>
  </si>
  <si>
    <t>414</t>
  </si>
  <si>
    <t>Poznámka k položce:
Poznámka k položce: dřevěná krokev s profilovaným koncem, dubové lepené dřevo, finální povrchová úprava dřeva bude vybrána na základě vzorkování, š/h/v: dle pozice vůči trafostanici / 350 / 260 mm</t>
  </si>
  <si>
    <t>209</t>
  </si>
  <si>
    <t>TR12</t>
  </si>
  <si>
    <t>TR12- dřevěná krokev (zkrácená podélná), dubové lepené dřevo, rozměry 8970/160/280 mm</t>
  </si>
  <si>
    <t>416</t>
  </si>
  <si>
    <t>Poznámka k položce:
Poznámka k položce: dřevěná krokev s profilovaným koncem, dubové lepené dřevo, š/h/v:  8 970 / 350 / 260 mm</t>
  </si>
  <si>
    <t>TR13</t>
  </si>
  <si>
    <t>TR13- madlo- dubový masiv</t>
  </si>
  <si>
    <t>418</t>
  </si>
  <si>
    <t>Poznámka k položce:
Poznámka k položce: finální povrchová úprava dřeva bude vybrána na základě vzorkování, (lazura / olejování)</t>
  </si>
  <si>
    <t>211</t>
  </si>
  <si>
    <t>TR14</t>
  </si>
  <si>
    <t>TR14- střešní výměna- dřevěná krokev s profilovaným koncem, smrkové KVH/BSH řezivo 160/280, rozměr 1940/160/280 mm</t>
  </si>
  <si>
    <t>420</t>
  </si>
  <si>
    <t>Poznámka k položce:
Poznámka k položce: dřevěná krokev s profilovaným koncem, smrkové KVH/BSH řezivo 160/280, bez povrchové úpravy, š/h/v:  1940 / 160 / 280 mm</t>
  </si>
  <si>
    <t>D01</t>
  </si>
  <si>
    <t>D01- jednokřídlé hladké plné- rozměr 700x2100 mm, hladké odlehčená DTD, zárubeň rámová, pro bezfalcové dveře, lakovaná, vč. kování s kulatou rozetou  broušený nerez</t>
  </si>
  <si>
    <t>422</t>
  </si>
  <si>
    <t>213</t>
  </si>
  <si>
    <t>D02</t>
  </si>
  <si>
    <t>D02- jednokřídlé hladké plné- rozměr 700x2100 mm, hladké odlehčená DTD, zárubeň rámová, pro bezfalcové dveře, lakovaná, vč. kování s kulatou rozetou  broušený nerez</t>
  </si>
  <si>
    <t>424</t>
  </si>
  <si>
    <t>D03</t>
  </si>
  <si>
    <t>D03- jednokřídlé hladké plné- rozměr 800x2100 mm, hladké odlehčená DTD, zárubeň rámová, pro bezfalcové dveře, lakovaná, vč. kování s kulatou rozetou  broušený nerez</t>
  </si>
  <si>
    <t>426</t>
  </si>
  <si>
    <t>215</t>
  </si>
  <si>
    <t>D04</t>
  </si>
  <si>
    <t>D04- jednokřídlé hladké plné- rozměr 800x2100 mm, hladké odlehčená DTD, zárubeň rámová, pro bezfalcové dveře, lakovaná, vč. kování s kulatou rozetou  broušený nerez</t>
  </si>
  <si>
    <t>428</t>
  </si>
  <si>
    <t>D05</t>
  </si>
  <si>
    <t>D05- jednokřídlé hladké plné- rozměr 800x2100 mm, hladké odlehčená DTD, dřevěná dýha - dub natur/lakování, zárubeň rámová, pro bezfalcové dveře, vč. kování s kulatou rozetou  broušený nerez</t>
  </si>
  <si>
    <t>430</t>
  </si>
  <si>
    <t>217</t>
  </si>
  <si>
    <t>D06</t>
  </si>
  <si>
    <t>D06- jednokřídlé hladké plné- rozměr 800x2100 mm, hladké odlehčená DTD, lakování, zárubeň rámová, pro bezfalcové dveře, vč. kování s kulatou rozetou  broušený nerez</t>
  </si>
  <si>
    <t>432</t>
  </si>
  <si>
    <t>D07</t>
  </si>
  <si>
    <t>D07- jednokřídlé hladké plné- rozměr 800x2100 mm, hladké odlehčená DTD, lakování, zárubeň rámová, pro bezfalcové dveře, vč. kování s kulatou rozetou  broušený nerez</t>
  </si>
  <si>
    <t>434</t>
  </si>
  <si>
    <t>219</t>
  </si>
  <si>
    <t>D08</t>
  </si>
  <si>
    <t>D08- jednokřídlé hladké plné- rozměr 800x2100 mm, hladké odlehčená DTD/lakování, dřevěná dýha - dub natur, zárubeň rámová, pro bezfalcové dveře, vč. kování s kulatou rozetou  broušený nerez</t>
  </si>
  <si>
    <t>436</t>
  </si>
  <si>
    <t>D09</t>
  </si>
  <si>
    <t>D09- jednokřídlé hladké plné- rozměr 700x2300 mm, hladké odlehčená DTD/lakování, dřevěná dýha - dub natur, zárubeň rámová, pro bezfalcové dveře, vč. kování s kulatou rozetou  broušený nerez</t>
  </si>
  <si>
    <t>438</t>
  </si>
  <si>
    <t>221</t>
  </si>
  <si>
    <t>D10</t>
  </si>
  <si>
    <t>D10- jednokřídlé hladké plné- rozměr 900x2300 mm, hladké odlehčená DTD-lakování, zárubeň rámová, pro bezfalcové dveře, vč. kování s kulatou rozetou  broušený nerez</t>
  </si>
  <si>
    <t>440</t>
  </si>
  <si>
    <t>1 A.01</t>
  </si>
  <si>
    <t>A.01- barový pult s kuchyňskou linkou- dveře- rám -dubová dýha na laťovce tl. 20mm, křídlo-dubová dýha na laťovce tl. 40 mm, kyvné panty, kování madlo/madlo, zámek s cylindrickou vložkou, horní skříňky- korpus s viditelnými boky a hranami- dubová dýha</t>
  </si>
  <si>
    <t>442</t>
  </si>
  <si>
    <t>Poznámka k položce:
Poznámka k položce: barový pult s kuchyňskou linkou- dveře- rám -dubová dýha na laťovce tl. 20mm, křídlo-dubová dýha na laťovce tl. 40 mm, kyvné panty, kování madlo/madlo, zámek s cylindrickou vložkou, horní skříňky- korpus s viditelnými boky a hranami- dubová dýha na laťovce tl. 20 mm, olejováno/lakováno, dvířka- vsazená do korpusu, MDF deska, natřena tabulovou barvou, kování push to open, osvětlení , LED pásek v hliníkové liště, zapuštěný, příkon 12 W/m, 5000 – 6000 kelvinů, zadní panel- světle šedý, matný epoxidový nátěr - hydroizolační, kuchyňská linka, pracovní deska- černá terrazzová deska na míru tl. 40mm, korpus/dvířka- MDF deska, černý matný lak, úchytky - skryté, zafrézované, černé lakované profily, výsuvná kování - systémové, s plnovýsuvy, sokl- ocelový plech, antracitová RAL dle architekta, větrací mřížky - černě lakované, antracitová RAL dle architekta, bar, nosná konstrukce z jeklů -opláštění ocelovým plechem, antracitová RAL dle architekta, obložení- dubové laťe 30/20 mm, mezery 15 mm, olejováno/lakováno, kotveno bez přiznaných spojů (lepením) - metodu navrhne dodavatel, sokl- ocelový plech, antracitová RAL dle architekta, pracovní deska- černá terrazzová deska na míru tl. 40 mm. Osvětlení - LED pásek v hliníkové liště, zapuštěný v barové desce, příkon 12 W/m - 5000 – 6000 kelvinů. Spotřebiče a vybavení:  E01 - DŘEZ - granitový, rozměr 400 x 500 mm, E02 - PÁKOVÁ BATERIE - černá, matná, E03 - MYČKA - vestavná , E04 - ODPADKOVÝ KOŠ - vestavný, tříděný odpad, E05 - MULTIFUNKČNÍ TROUBA - elektrická, se zápustným úchytem, E06 - VÝČEPNÍ STOJAN - nerezový, E07 - LEDNIČKA - nizká, vestavná, prvek je detailně rozkreslen v části ASR D.1.1.C.2 - Kniha detailů</t>
  </si>
  <si>
    <t>223</t>
  </si>
  <si>
    <t>1 A.02</t>
  </si>
  <si>
    <t>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</t>
  </si>
  <si>
    <t>444</t>
  </si>
  <si>
    <t>Poznámka k položce:
Poznámka k položce: A.02- kuchyňská linka- horní skříňky, korpus/dvířka- MDF deska, bílý matný lak, úchytky - skryté, zafrézované, bíle lakované profily, osvětlení - LED pásek v hliníkové liště, zapuštěný, příkon 12 W/m , 5000 – 6000 kelvinů, zadní panel- skleněný obklad, bílý, kuchyňská linka pracovní deska- dubová spárovka tl. 40 mm, olejovaná /lakovaná, korpus/dvířka- MDF deska, bílý matný lak, úchytky - skryté, zafrézované, bíle lakované profily, výsuvná kování - systémové, s plnovýsuvy, sokl- MDF deska, bíle lakovaná, větrací mřížky - lakované, bílé, posuvné dveře- MDF deska, bílý matný lak, kování umožňující složení a zaparkování dveří do boku, madla, matný nerez. Spotřebiče a vybavení: E01 - DŘEZ - granitový, rozměr 400 x 500 mm, E03 - MYČKA - vestavná , E04 - ODPADKOVÝ KOŠ - vestavný, tříděný odpad, E07 - LEDNIČKA - nizká, vestavná, E08 - MIKROVLNKA - bílá s chromovými prvky, E09 - PÁKOVÁ BATERIE - nerezová, prvek je detailně rozkreslen v části ASR D.1.1.C.2 - Kniha detailů</t>
  </si>
  <si>
    <t>1 A.03</t>
  </si>
  <si>
    <t>A.03- skříň- korpus- dubová dýha na laťovce, olejováno / lakováno, dvířka- MDF deska, bílý matný lak, nerezová madla</t>
  </si>
  <si>
    <t>446</t>
  </si>
  <si>
    <t>Poznámka k položce:
Poznámka k položce: prvek je detailně rozkreslen  v části ASR D.1.1.C.2 - Kniha detailů</t>
  </si>
  <si>
    <t>225</t>
  </si>
  <si>
    <t>1 A.04</t>
  </si>
  <si>
    <t>A.04-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</si>
  <si>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448</t>
  </si>
  <si>
    <t>Poznámka k položce:
Poznámka k položce: A.04-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plechu, nátěr plechu - antracitová RAL, lavice - sedák z dubové spárovky tl. 40 mm- upevněn k jeklové konstrukci, botník - konstrukce z jeklů pod sedákem, jekl 20/20 mm, nátěr kovu - antracitová RAL, prvek je detailně rozkreslen  v části ASR D.1.1.C.2 - Kniha detailů</t>
  </si>
  <si>
    <t>1 A.05</t>
  </si>
  <si>
    <t>A.05- šatní skříňky- korpus- dubová dýha na laťovce, boky korpusu se uplatňují z předního pohledu, olejováno / lakováno, dvířka- MDF deska, bílý matný lak, zámek, úchytky, kruhové Ø 44 mm, vyfrezované otvory pro odvětríní skříňky</t>
  </si>
  <si>
    <t>450</t>
  </si>
  <si>
    <t>Poznámka k položce:
Poznámka k položce: A.05- šatní skříňky- korpus- dubová dýha na laťovce, boky korpusu se uplatňují z předního pohledu, olejováno / lakováno, dvířka- MDF deska, bílý matný lak, zámek, úchytky, kruhové Ø 44 mm, vyfrezované otvory pro odvětríní skříňky, číselné označení vyřezané z plechu , nátěr plechu - antracitová RAL, lavice- sedák z dubové spárovky tl. 40 mm-je upevněn k jeklové konstrukci, botník - konstrukce z jeklů pod sedákem, jekl 20/20 mm, nátěr kovu - antracitová RAL, prvek je detailně rozkreslen  v části ASR D.1.1.C.2 - Kniha detailů</t>
  </si>
  <si>
    <t>227</t>
  </si>
  <si>
    <t>998766201</t>
  </si>
  <si>
    <t>Přesun hmot procentní pro kce truhlářské v objektech v do 6 m</t>
  </si>
  <si>
    <t>452</t>
  </si>
  <si>
    <t>767</t>
  </si>
  <si>
    <t>Konstrukce zámečnické</t>
  </si>
  <si>
    <t>767311RR</t>
  </si>
  <si>
    <t>Montáž světlíků střešních rozpětí 1800 mm se zasklením, elektropohon vč. montáže rolety</t>
  </si>
  <si>
    <t>454</t>
  </si>
  <si>
    <t>229</t>
  </si>
  <si>
    <t>ROT.7926R</t>
  </si>
  <si>
    <t>Výsuvný střešní světlík 1,2x1,8 m vč. vnitřní stínící sceenová rolety, tepelně izolačním trojsklo ESG / VSG,dešťový sensor a záložní zdroj UPS</t>
  </si>
  <si>
    <t>456</t>
  </si>
  <si>
    <t>Poznámka k položce:
Poznámka k položce: Dřevěné výklopně/kyvné střešní okno R8 s dvojsklem Premium 8G a se zateplovacím blokem. Oplechování z hliníku (antracit metallic). Skladba zasklení ESG4/14/VSG 2x3.Technické parametry: Uw 1,2 W/m2K, Ug 1,1 W/m2K, Rw 39 (-2;-5) dB</t>
  </si>
  <si>
    <t>767620124</t>
  </si>
  <si>
    <t>Montáž oken kovových zdvojených otevíravých do panelů nebo ocelové konstrukce pl přes 2,5 m2</t>
  </si>
  <si>
    <t>458</t>
  </si>
  <si>
    <t>Poznámka k položce:
Poznámka k položce: LOP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</t>
  </si>
  <si>
    <t>O01</t>
  </si>
  <si>
    <t>10,35*3,45</t>
  </si>
  <si>
    <t>O02</t>
  </si>
  <si>
    <t>5,7*3,45</t>
  </si>
  <si>
    <t>O03</t>
  </si>
  <si>
    <t>8,3*3,45</t>
  </si>
  <si>
    <t>O04</t>
  </si>
  <si>
    <t>1,5*3,45</t>
  </si>
  <si>
    <t>O05</t>
  </si>
  <si>
    <t>1,8*3</t>
  </si>
  <si>
    <t>231</t>
  </si>
  <si>
    <t>55341015</t>
  </si>
  <si>
    <t>okno Al- hliníkový minimalistický systém, nerezovými ložiskovými pojezdy zabudovanými do posuvných panelů, tl. rámu posuvných  křídel 34 mm, tepelně izolační trojsklo ESG</t>
  </si>
  <si>
    <t>460</t>
  </si>
  <si>
    <t>Poznámka k položce:
Poznámka k položce: OP Hliníkový minimalistický systém s přerušeným tepelným mostem,  nerezovými ložiskovými pojezdy zabudovanými do posuvných panelů a strukturálně řešeným nárožím Obvodový rám a bezbariérové kolejnice zabudované do souvrství podlahy a stropu , součástí rámu purenitové rozšiřovací hranoly pro bezpečné provedení připojovací spáry Po celém obvodu stejná pohledová tl. rámu posuvných  křídla 34 mm, nerezové kování - bude vybráno dle předložených vzorků. Hliníkový minimalistický systém s přerušeným tepelným mostem. Po celém obvodu stejná pohledová tl. rámu posuvných  křídla 34 mm. Zasklení tepelně izolačním trojsklem ESG. LOP kotven do podlahy a střešní konstrukce.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</si>
  <si>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76762RR</t>
  </si>
  <si>
    <t>Těsnící komprimační páska D+M</t>
  </si>
  <si>
    <t>462</t>
  </si>
  <si>
    <t>2*(10,35+3,45)</t>
  </si>
  <si>
    <t>2*(5,7+3,45)</t>
  </si>
  <si>
    <t>2*(8,3+3,45)</t>
  </si>
  <si>
    <t>2*(1,55+3,45)</t>
  </si>
  <si>
    <t>2*(1,8+3)</t>
  </si>
  <si>
    <t>"z 2. strany" 89</t>
  </si>
  <si>
    <t>233</t>
  </si>
  <si>
    <t>Pol1</t>
  </si>
  <si>
    <t>Z01- ocelové spirálové schodiště , v ocelovém tubusu- 24 x 175/250mm, vřeteno- trubka Ø 200 mm- v. 5 345 mm, stupně- slzičkový plech 4 mm, 410x90x 900 mm, podesta 1000 x 1000 mm, tubus Ø 1 940 mm v. 4 215 mm, dělící stěny 1250 x 3500 mm,  400 x 3500 mm, m</t>
  </si>
  <si>
    <t>464</t>
  </si>
  <si>
    <t>Poznámka k položce:
Poznámka k položce: Na vřetenu z ocelové trubky jsou navařeny jednotlivé stupně ze slzičkového plechu. Podstupnice jsou řešeny klasickým ocelovým hladkým plechem a vůči hraně stupňů jsou zapuštěny o 40 mm. Z vnější strany jsou navařeny obruby z ocelového plechu, které vytvařejí tubus. Spodní hrana tubusu lemuje stupně a podstupně schodiště. Horní hrana tubusu je vytažena 20 mm nad úroveň terasy. Tubus je doplněn o dva plechy, které vymezují prostory místností  1.07 a 1.08. Madlo schodiště je řešeno ocelovou trubkou Ø 40mm, která bude kotvena do konctrukce tubusu. Statický výpočet, přesně rozměry a kotvení schodiště bude řešeno v rámci dílenské dokumentace. Ocelové spirálové schodiště , v ocelovém tubusu- 24 x 175/250mm, vřeteno- trubka Ø 200 mm- v. 5 345 mm, stupně- slzičkový plech 4 mm, 410x90x 900 mm, podesta 1000 x 1000 mm, tubus Ø 1 940 mm v. 4 215 mm, dělící stěny 1250 x 3500 mm,  400 x 3500 mm, madlo- trubka Ø 40 mm,  délka 11 000 mm, povrch: zinkování + nátěr kovu - RAL dle architekta</t>
  </si>
  <si>
    <t>Pol2</t>
  </si>
  <si>
    <t>Z02- ocelová patka sloupu s rozetou, patka- Ø 215 mm, v. 205 mm- plech 3 mm, rozeta Ø 275 mm plech 3 mm, povrch: zinkování + nátěr kovu - RAL dle architekta</t>
  </si>
  <si>
    <t>466</t>
  </si>
  <si>
    <t>Poznámka k položce:
Poznámka k položce: provedení patky s rozetou nutno vzorkovat, ocelová patka sloupu s rozetou, patka- Ø 215 mm, v. 205 mm- plech 3 mm, rozeta Ø 275 mm plech 3 mm, povrch: zinkování + nátěr kovu - RAL dle architekta</t>
  </si>
  <si>
    <t>235</t>
  </si>
  <si>
    <t>Pol3</t>
  </si>
  <si>
    <t>Z03- ocelová hlavice sloupu, plech 3 mm, Ø 175 mm v. 100 mm, povrch: zinkování + nátěr kovu - RAL dle architekta</t>
  </si>
  <si>
    <t>468</t>
  </si>
  <si>
    <t>Poznámka k položce:
Poznámka k položce: provedení hlavice nutno vzorkovat</t>
  </si>
  <si>
    <t>Pol4</t>
  </si>
  <si>
    <t>Z04- ocelové zábradlí- nosný ocelový  rám jekl 110/110/4 mm (š/v: 1 925 x 850 mm), oplechování- plech 2 mm (plocha 3,35 m2), nátěr kovu - RAL</t>
  </si>
  <si>
    <t>470</t>
  </si>
  <si>
    <t>Poznámka k položce:
Poznámka k položce: prvek je nutno koordinovat s dodavetelem prvku TR13</t>
  </si>
  <si>
    <t>237</t>
  </si>
  <si>
    <t>Pol5</t>
  </si>
  <si>
    <t>Z05- dvoukřídlé dveře do skladu- ocelový obvodový rám jekl 40/40/3 mm (rozměr 1700 x2350 mm), rám dveřního křídla jekl 40/40/3 mm (rozměr š/v: 2x 800 / 2 300 mm), zámek s cylindrickou vložkou, vratová zarážka délky 300 mm - 3 ks (2 ks na vedlejším křídle,</t>
  </si>
  <si>
    <t>472</t>
  </si>
  <si>
    <t>Poznámka k položce:
Poznámka k položce: dvoukřídlé dveře do skladu- ocelový obvodový rám jekl 40/40/3 mm (rozměr 1700 x2350 mm), rám dveřního křídla jekl 40/40/3 mm (rozměr š/v: 2x 800 / 2 300 mm), zámek s cylindrickou vložkou, vratová zarážka délky 300 mm - 3 ks (2 ks na vedlejším křídle, 1ks na hlavním křídle), zinkování + nástřik kovu, zámek s cylindrickou vložkou, vratová zarážka délky 300 mm - 3 ks (2 ks na vedlejším křídle, 1ks na hlavním křídle) + 2 ks kovových trubiček navrtaných v zemi pro zajištění křídel v otevřené poloze dveřní kování madlo - madlo (na každém křídle), jednotlivá křídla kotvit pomocí dvojice regulovatelných pantů s varnou matkou do obvodového rámu</t>
  </si>
  <si>
    <t>Pol6</t>
  </si>
  <si>
    <t>Z06- ocelový rám, sloupek, U profil- délka 3 440 mm, překlad- ocelový svařenec z U profilů 200/110/4 mm -délka 3000 mm, sloupek- ocelový svařenec z U profilů 200/110/4 mm- délka 3 440 mm</t>
  </si>
  <si>
    <t>474</t>
  </si>
  <si>
    <t>Poznámka k položce:
Poznámka k položce: ocelový rám, sloupek, U profil- délka 3 440 mm, překlad- ocelový svařenec z U profilů 200/110/4 mm -délka 3000 mm, sloupek- ocelový svařenec z U profilů 200/110/4 mm- délka 3 440 mm, prvek je detailně rozkreslen v části ASR D.1.1.C.2 - Kniha detailů, prvek je nutno koordinovat s dodavetelem LOPu</t>
  </si>
  <si>
    <t>239</t>
  </si>
  <si>
    <t>Pol7</t>
  </si>
  <si>
    <t>Z07- ocelové zábradlí  kolem terasy- sloupky plochá tyč 10/50/1 000 mm- kartáčovaný nerez, madlo- trubka Ø 40 mm, celková délka 19 700 mm- kartáčovaný nerez, výplň- síť a=60, b=60, d=1,5 mm h= 840 mm, plocha 15 m2- nerez</t>
  </si>
  <si>
    <t>476</t>
  </si>
  <si>
    <t>Poznámka k položce:
Poznámka k položce: ocelové zábradlí  kolem terasy- sloupky plochá tyč 10/50/1 000 mm- kartáčovaný nerez, madlo- trubka Ø 40 mm, celková délka 19 700 mm- kartáčovaný nerez, výplň- síť a=60, b=60, d=1,5 mm h= 840 mm, plocha 15 m2- nerez, rozteč sloupků po 2100 mm - celkem 14 ks, jedno pole otevíravé pro servis střechy, zajištěno prošroubováním</t>
  </si>
  <si>
    <t>Pol8</t>
  </si>
  <si>
    <t>Z08- ocelový podklad pro kotvení madla, jekl 50/30/3 mm, délka 4 950 mm, nátěr kovu - RAL</t>
  </si>
  <si>
    <t>478</t>
  </si>
  <si>
    <t>Poznámka k položce:
Poznámka k položce: ocelový podklad pro kotvení madla, jekl 50/30/3 mm, délka 4 950 mm, nátěr kovu - RAL, jekl je na koncích sešikmený a zazátkovaný, prvek je nutno koordinovat s dodavetelem prvku TR13 a dodavatelem osvětlení, prvek je detailně rozkreslen v části ASR D.1.1.C.2 - Kniha detailů</t>
  </si>
  <si>
    <t>241</t>
  </si>
  <si>
    <t>Pol9</t>
  </si>
  <si>
    <t>Z09- venkovní ocelové schodiště- schodnice plech 10 mm, rozměr 1400 x 300 mm, 4 ks, konzola podesty plech 10 mm, rozměr  2000 x 300 mm, 2 ks, stupnice, L profil 40/40/ 4 - 300 mm slzičkový plech 4 mm, rozměr 900 x 300 mm, 8 ks, podesta, slzičkový plech 4</t>
  </si>
  <si>
    <t>480</t>
  </si>
  <si>
    <t>Pol10</t>
  </si>
  <si>
    <t>Z11- ocelová obruba  zatravňovací dlažby, pásovina  5/100 mm, s navařenými trny výšky 300 mm osazenými do betonového lože</t>
  </si>
  <si>
    <t>482</t>
  </si>
  <si>
    <t>Pol11</t>
  </si>
  <si>
    <t>Z12- oplocení kurtů- sloupky - nosné, svislé- plotový sloupek  Ø 60 mm, v. 3000 mm, rozteč sloupků cca 2100 mm, rám pletiva- plotový sloupek Ø 25 mm, rozměr 2100/2500 mm, výplň drátěné pletivo velikost oka 50 / 50 mm (plocha 93 m2), branka (dvoukřídlá), p</t>
  </si>
  <si>
    <t>484</t>
  </si>
  <si>
    <t>Poznámka k položce:
Poznámka k položce: oplocení kurtů- sloupky - nosné, svislé- plotový sloupek  Ø 60 mm, v. 3000 mm, rozteč sloupků cca 2100 mm, rám pletiva- plotový sloupek Ø 25 mm, rozměr 2100/2500 mm, výplň drátěné pletivo velikost oka 50 / 50 mm (plocha 93 m2), branka (dvoukřídlá), plotový sloupek (rám křídla) Ø 38 mm, plotový sloupek (rám pletiva) Ø 25 mm, drátěné pletivo (výplň) velikost oka 50 / 50 mm, š/v: 2x 1050 / 2500 mm, povrch: zinkování + zelená prášková barva, prvek je detailně rozkreslen v části ASR D.1.1.C.2 - Kniha detailů,oplocení kurtů je dle požadavku Odboru památkové péče nutno řešit v podobném duchu stávajícího oplocení, zámek s cylindrickou vložkou vratová zarážka délky 300 mm - 2 ks (1 ks na vedlejším křídle, 1ks  na hlavním křídle) + 2 ks kovových trubiček navrtaných v zemi pro zajištění křídel  v otevřené poloze, zámek s cylindrickou vložkou, vratová zarážka délky 300 mm - 2 ks (1 ks na vedlejším křídle, 1ks  na hlavním křídle) + 2 ks kovových trubiček navrtaných v zemi pro zajištění křídel  v otevřené poloze , dveřní kování klika - klika</t>
  </si>
  <si>
    <t>ED01</t>
  </si>
  <si>
    <t>ED01- dvoukřídlé vchodové dveře do trafostanice rozměr 1850 / 2400 mm, ocelový rám, křídlo ocelové, plné, hladké vč. kování, nástřik antracit (RAL 7016)</t>
  </si>
  <si>
    <t>486</t>
  </si>
  <si>
    <t>Poznámka k položce:
Poznámka k položce: kotveno přes ocelové profily  do stěny trafostanice, dveře naloženy na stěně</t>
  </si>
  <si>
    <t>245</t>
  </si>
  <si>
    <t>ED02</t>
  </si>
  <si>
    <t>ED02- vchodové dveře levé rozměr 900/2300 mm, rám- hliníkový tepelně izolační profil tl. 70 mm vč. kování, s vnější doplňkovým dřevěným obkladem</t>
  </si>
  <si>
    <t>488</t>
  </si>
  <si>
    <t>Poznámka k položce:
Poznámka k položce: dveře kotveny do stěny přes vykonzolovaný kaslík z fóliované překližky tl. 15 mm. Do kaslíku budou dveře kotveny pomocí pásových kotev. Připojovací spára okna z interiéru přelepena parotěsnou páskou, z exteriéru páskou paropropustnou. Připojovací spára bude vyplněna montážní PUR pěnou. Zabudování oken do konstrukce bude splňovat požadavky normy ČSN 74 6077 Okna a vnější dveře - Požadavky na zabudování</t>
  </si>
  <si>
    <t>ED03</t>
  </si>
  <si>
    <t>ED03- chodové dveře rozměr 900/2300 mm,  otevíravé ven, rám hliníkový tepelně izolační profil tl. 70 mm vč. kování, s vnější doplňkovým dřevěným obkladem</t>
  </si>
  <si>
    <t>490</t>
  </si>
  <si>
    <t>247</t>
  </si>
  <si>
    <t>998767201</t>
  </si>
  <si>
    <t>Přesun hmot procentní pro zámečnické konstrukce v objektech v do 6 m</t>
  </si>
  <si>
    <t>492</t>
  </si>
  <si>
    <t>772</t>
  </si>
  <si>
    <t>Ostatní výrobky</t>
  </si>
  <si>
    <t>OV01</t>
  </si>
  <si>
    <t>OV01- Exteriérová okenice dveří- ocelový obvodový rám, jekl 40/40/3 mm, š/v: 1 700/2350 mm, kotveno do podlahy a stěn, rám dveřního křídla, jekl 40/40/3 mm, š/v: 2x 800 / 2 300 mm, jednotlivá křídla kotvit pomocí dvojce regulovatelných pantů s varnou matk</t>
  </si>
  <si>
    <t>494</t>
  </si>
  <si>
    <t>Poznámka k položce:
Poznámka k položce: nutná koordinace s dodavatelem prvku O05 a dřevěného obložení fasády</t>
  </si>
  <si>
    <t>249</t>
  </si>
  <si>
    <t>OV02</t>
  </si>
  <si>
    <t>OV02- kamenný stupeň do TS- prefabrikovaný schodišťový stupeň z tryskaného betonu- š/h/v: 2500/325/200 mm</t>
  </si>
  <si>
    <t>496</t>
  </si>
  <si>
    <t>Poznámka k položce:
Poznámka k položce: prefabrikovaný schodišťový stupeň z tryskaného betonu, š/h/v: 2 500/325/200 mm</t>
  </si>
  <si>
    <t>OV03</t>
  </si>
  <si>
    <t>OV03- sprchový paravan- HPL deska instalována s horní nerezovou hrazdou a na nerezových nohách š/v: 1 700/2300</t>
  </si>
  <si>
    <t>498</t>
  </si>
  <si>
    <t>251</t>
  </si>
  <si>
    <t>OV04</t>
  </si>
  <si>
    <t>OV04- umyvadlový pult- Horní skříňky- korpus- MDF deska, bílý matný lak, dvířka- MDF deska, bílý matný lak, zrcadlo na přední straně, vybavení- osoušeč rukou, zásobník tekutého mýdla, zásobník papírových ručníků, osvětlení- integrované horní a spodní osvě</t>
  </si>
  <si>
    <t>500</t>
  </si>
  <si>
    <t>Poznámka k položce:
Poznámka k položce: prvek je detailně rozkreslen  v části ASR D.1.1.C.2 -  kniha detailů</t>
  </si>
  <si>
    <t>OV05</t>
  </si>
  <si>
    <t>OV05- roleta- látková zatemňovací roleta, světle šedá konstrukční řešení s očkem, závažím a pružinou, pro ruzné nastavení výšky stažení látky (bez lanek)- š/v: 2 050/3400 mm</t>
  </si>
  <si>
    <t>502</t>
  </si>
  <si>
    <t>Poznámka k položce:
Poznámka k položce: finální rozměry rolet přizpůsobit dle skutečného provedení stavby</t>
  </si>
  <si>
    <t>253</t>
  </si>
  <si>
    <t>OV06</t>
  </si>
  <si>
    <t>OV06- roleta- látková zatemňovací roleta, světle šedá- š/v: 1700/3400</t>
  </si>
  <si>
    <t>504</t>
  </si>
  <si>
    <t>OV07</t>
  </si>
  <si>
    <t>OV07- roleta- konstrukční řešení s očkem, závažím a pružinou, pro ruzné nastavení výšky stažení látky (bez lanek), š/v : 1950/3400</t>
  </si>
  <si>
    <t>506</t>
  </si>
  <si>
    <t>Poznámka k položce:
Poznámka k položce: finální rozměry rolet přizpůsobit dle skutečného provedení stavby,</t>
  </si>
  <si>
    <t>255</t>
  </si>
  <si>
    <t>OV08</t>
  </si>
  <si>
    <t>OV08- roleta- konstrukční řešení s očkem, závažím a pružinou, pro ruzné nastavení výšky stažení látky (bez lanek), š/v : 1600/3400 mm</t>
  </si>
  <si>
    <t>508</t>
  </si>
  <si>
    <t>OV09</t>
  </si>
  <si>
    <t>OV09- venkovní lavička dřevěná, hnědý nátěr, dle standardů IPRu</t>
  </si>
  <si>
    <t>510</t>
  </si>
  <si>
    <t>257</t>
  </si>
  <si>
    <t>OV10</t>
  </si>
  <si>
    <t>OV10- cyklostojan ocelový vč. povrchové úpravy, rozměr 80x36 cm (dle standardu IPRu)</t>
  </si>
  <si>
    <t>512</t>
  </si>
  <si>
    <t>OV11</t>
  </si>
  <si>
    <t>OV11- obrubníky betonové, š/h/v: 150/300/500 - 1500 mm (předpokládaný rozměr), typ obrubníku bude upřesněn dle požadavků TSK</t>
  </si>
  <si>
    <t>514</t>
  </si>
  <si>
    <t>259</t>
  </si>
  <si>
    <t>OV12</t>
  </si>
  <si>
    <t>OV12- lapač střešních splavenin (geiger), plastový lapač střešních splavenin, svislý spodní vývod DN 100, rozměr 305/155/235 mm</t>
  </si>
  <si>
    <t>516</t>
  </si>
  <si>
    <t>OV13</t>
  </si>
  <si>
    <t>OV13- přípojkový pilíř- prefabrikovaný pilíř z pohledového betonu plechová dvířka s vyžezanými symboly blesku, povrchová úprava - matný nerez, š/h/v/: 1450/400/2600 mm</t>
  </si>
  <si>
    <t>518</t>
  </si>
  <si>
    <t>Poznámka k položce:
Poznámka k položce: prvek je detailně rozkreslen v části ASR D.1.1.C.2 - kniha detailů, v rámci dílenské dokumentace bude řešeno založení prvku a řešení prostupu  elektrických kabelů přípojky do pilíře</t>
  </si>
  <si>
    <t>261</t>
  </si>
  <si>
    <t>OV15</t>
  </si>
  <si>
    <t>OV15 - liniový žlab s litinovým roštem vč. osazení a napojení na kanalizaci</t>
  </si>
  <si>
    <t>520</t>
  </si>
  <si>
    <t>772RR</t>
  </si>
  <si>
    <t>Požární těsnění a požární ucpávky vč. vyhotovení knihy požárních ucpávek</t>
  </si>
  <si>
    <t>522</t>
  </si>
  <si>
    <t>773</t>
  </si>
  <si>
    <t>Podlahy z litého teraca</t>
  </si>
  <si>
    <t>263</t>
  </si>
  <si>
    <t>771591112</t>
  </si>
  <si>
    <t>Izolace pod dlažbu nátěrem nebo stěrkou ve dvou vrstvách</t>
  </si>
  <si>
    <t>524</t>
  </si>
  <si>
    <t xml:space="preserve"> místnosti S02,S03,S05,S06,S08,S09, S10, S11</t>
  </si>
  <si>
    <t>(5,94+5,94+2,46+2,73+3,38+3,48+5,63+5,63)*1,1</t>
  </si>
  <si>
    <t>1:NP</t>
  </si>
  <si>
    <t>1.02,1.03,1.06</t>
  </si>
  <si>
    <t>(4,3+4,31+6,32)*1,1</t>
  </si>
  <si>
    <t>771151026</t>
  </si>
  <si>
    <t>Samonivelační stěrka podlah pevnosti 30 MPa tl přes 12 do 15 mm</t>
  </si>
  <si>
    <t>526</t>
  </si>
  <si>
    <t>265</t>
  </si>
  <si>
    <t>773521261</t>
  </si>
  <si>
    <t>Podlahy z barevného litého teraca zřízení podlahy prosté tl 15 mm</t>
  </si>
  <si>
    <t>528</t>
  </si>
  <si>
    <t>S.01 až S.11</t>
  </si>
  <si>
    <t>14,56+5,94+5,94+14,56+2,46+2,73+11,39+3,38+3,48+5,63+5,63</t>
  </si>
  <si>
    <t>M101 až M105</t>
  </si>
  <si>
    <t>40,44+4,3+4,31+1,97+18,56</t>
  </si>
  <si>
    <t>58342012</t>
  </si>
  <si>
    <t>drť vápencová barevná s příměsí žuly a křemence, frakce 4/8, pevnost C50 pro lité teraco tl. 15 mm, vč. soklu výšky 50 mm s nerezovou lištou</t>
  </si>
  <si>
    <t>530</t>
  </si>
  <si>
    <t>267</t>
  </si>
  <si>
    <t>998773201</t>
  </si>
  <si>
    <t>Přesun hmot procentní pro podlahy teracové lité v objektech v do 6 m</t>
  </si>
  <si>
    <t>532</t>
  </si>
  <si>
    <t>781</t>
  </si>
  <si>
    <t>Dokončovací práce - obklady</t>
  </si>
  <si>
    <t>781131112</t>
  </si>
  <si>
    <t>Izolace pod obklad nátěrem nebo stěrkou ve dvou vrstvách</t>
  </si>
  <si>
    <t>534</t>
  </si>
  <si>
    <t>1,15*2*1,2</t>
  </si>
  <si>
    <t>S.06</t>
  </si>
  <si>
    <t>1,55*1,2</t>
  </si>
  <si>
    <t>1,35*1,2*2</t>
  </si>
  <si>
    <t>1,2*1,2*2</t>
  </si>
  <si>
    <t>3,05*1,2</t>
  </si>
  <si>
    <t>(3,05+1,2)*1,2</t>
  </si>
  <si>
    <t>(1,9+0,4+0,2)*1,2</t>
  </si>
  <si>
    <t>(1,4+1,9+1,5)*2,3</t>
  </si>
  <si>
    <t>1,9*1,2</t>
  </si>
  <si>
    <t>(1,45+1,5+1,9)*2,3</t>
  </si>
  <si>
    <t>M1.03</t>
  </si>
  <si>
    <t>(2,15+2,15+2,05+2,05)*2,3</t>
  </si>
  <si>
    <t>269</t>
  </si>
  <si>
    <t>781474117</t>
  </si>
  <si>
    <t>Montáž obkladů vnitřních keramických hladkých přes 35 do 45 ks/m2 lepených flexibilním lepidlem</t>
  </si>
  <si>
    <t>536</t>
  </si>
  <si>
    <t>KO.03</t>
  </si>
  <si>
    <t>(2,7+1,34)*2,3</t>
  </si>
  <si>
    <t>(0,4+0,16+0,4)*2,3</t>
  </si>
  <si>
    <t>KO.04</t>
  </si>
  <si>
    <t>1,95*2,3</t>
  </si>
  <si>
    <t>(2,7+1,3+0,38+0,38+0,16+0,18+0,18)*2,3</t>
  </si>
  <si>
    <t>1,9*2,3</t>
  </si>
  <si>
    <t>(1,9+1,9+1,3+1,3)*2,3-0,8*2,1</t>
  </si>
  <si>
    <t>M1.02</t>
  </si>
  <si>
    <t>5976125R</t>
  </si>
  <si>
    <t>keramický obklad- 150x150 mm, barva bílá</t>
  </si>
  <si>
    <t>538</t>
  </si>
  <si>
    <t>38,544*1,1 "Přepočtené koeficientem množství</t>
  </si>
  <si>
    <t>271</t>
  </si>
  <si>
    <t>597612556R</t>
  </si>
  <si>
    <t>keramický obklad- 150x150 mm, barva smaragdová</t>
  </si>
  <si>
    <t>540</t>
  </si>
  <si>
    <t>8,855*1,1 "Přepočtené koeficientem množství</t>
  </si>
  <si>
    <t>781474120</t>
  </si>
  <si>
    <t>Montáž obkladů vnitřních keramických hladkých přes 85 do 100 ks/m2 lepených flexibilním lepidlem</t>
  </si>
  <si>
    <t>542</t>
  </si>
  <si>
    <t>KO.01</t>
  </si>
  <si>
    <t>(2,05+1+2,05)*2,3-0,8*2,1</t>
  </si>
  <si>
    <t>KO.02</t>
  </si>
  <si>
    <t>1*2,3</t>
  </si>
  <si>
    <t>(2,05+2,05)*2,3-0,8*2,1</t>
  </si>
  <si>
    <t>(1*2)*2,3</t>
  </si>
  <si>
    <t>KO.01 a KO.02</t>
  </si>
  <si>
    <t>(2,15+2,15+2,05+2,05)*2,3-0,9*2,3</t>
  </si>
  <si>
    <t>273</t>
  </si>
  <si>
    <t>59761062</t>
  </si>
  <si>
    <t>keramický obklad- mozaika 20x145x8 mm, světle šedá</t>
  </si>
  <si>
    <t>544</t>
  </si>
  <si>
    <t>(2,15+2,15)*2,3</t>
  </si>
  <si>
    <t>59761069</t>
  </si>
  <si>
    <t>keramický obklad- mozaika 20x145x8 mm, smaragdově zelená</t>
  </si>
  <si>
    <t>546</t>
  </si>
  <si>
    <t>(2,05+2,05)*2,3-0,9*2,3</t>
  </si>
  <si>
    <t>275</t>
  </si>
  <si>
    <t>998781201</t>
  </si>
  <si>
    <t>Přesun hmot procentní pro obklady keramické v objektech v do 6 m</t>
  </si>
  <si>
    <t>548</t>
  </si>
  <si>
    <t>783</t>
  </si>
  <si>
    <t>Dokončovací práce - nátěry</t>
  </si>
  <si>
    <t>783164101</t>
  </si>
  <si>
    <t>Základní jednonásobný olejový nátěr truhlářských konstrukcí</t>
  </si>
  <si>
    <t>550</t>
  </si>
  <si>
    <t>277</t>
  </si>
  <si>
    <t>783167101</t>
  </si>
  <si>
    <t>Krycí jednonásobný olejový nátěr truhlářských konstrukcí</t>
  </si>
  <si>
    <t>552</t>
  </si>
  <si>
    <t>783923161</t>
  </si>
  <si>
    <t>Penetrační akrylátový nátěr pórovitých betonových podlah</t>
  </si>
  <si>
    <t>554</t>
  </si>
  <si>
    <t>279</t>
  </si>
  <si>
    <t>783927161</t>
  </si>
  <si>
    <t>Krycí dvojnásobný akrylátový nátěr betonové podlahy</t>
  </si>
  <si>
    <t>556</t>
  </si>
  <si>
    <t>783932171</t>
  </si>
  <si>
    <t>Celoplošné vyrovnání betonové podlahy cementovou stěrkou tl do 3 mm</t>
  </si>
  <si>
    <t>558</t>
  </si>
  <si>
    <t>M1.06</t>
  </si>
  <si>
    <t>6,32</t>
  </si>
  <si>
    <t>281</t>
  </si>
  <si>
    <t>783933151</t>
  </si>
  <si>
    <t>Penetrační epoxidový nátěr hladkých betonových podlah</t>
  </si>
  <si>
    <t>560</t>
  </si>
  <si>
    <t>783937161</t>
  </si>
  <si>
    <t>Krycí dvojnásobný epoxidový vodou ředitelný nátěr betonové podlahy</t>
  </si>
  <si>
    <t>562</t>
  </si>
  <si>
    <t>784</t>
  </si>
  <si>
    <t>Dokončovací práce - malby a tapety</t>
  </si>
  <si>
    <t>283</t>
  </si>
  <si>
    <t>784181101</t>
  </si>
  <si>
    <t>Základní akrylátová jednonásobná bezbarvá penetrace podkladu v místnostech v do 3,80 m</t>
  </si>
  <si>
    <t>564</t>
  </si>
  <si>
    <t>784211111</t>
  </si>
  <si>
    <t>Dvojnásobné bílé malby ze směsí za mokra velmi dobře oděruvzdorných v místnostech v do 3,80 m</t>
  </si>
  <si>
    <t>566</t>
  </si>
  <si>
    <t>03 - ZTI a přípojky</t>
  </si>
  <si>
    <t>D1 - Kanalizační přípojka</t>
  </si>
  <si>
    <t xml:space="preserve">    D2 - Zemní práce</t>
  </si>
  <si>
    <t xml:space="preserve">    D3 - Trubní vedení</t>
  </si>
  <si>
    <t xml:space="preserve">D4 - Domovní část kanalizační přípojky </t>
  </si>
  <si>
    <t xml:space="preserve">    D5 - Trubní vedení :</t>
  </si>
  <si>
    <t xml:space="preserve">    D6 - Vnitřní kanalizace :</t>
  </si>
  <si>
    <t>D7 - Dešťová kanalizace :</t>
  </si>
  <si>
    <t xml:space="preserve">    D8 - Retenční nádrž - zemní práce</t>
  </si>
  <si>
    <t xml:space="preserve">    D9 - retenční nádrž typová obsah 5,0m3</t>
  </si>
  <si>
    <t xml:space="preserve">    D10 - Vsak :</t>
  </si>
  <si>
    <t xml:space="preserve">    D11 - Domovní dešťová kanalizace :</t>
  </si>
  <si>
    <t>D12 - Vodovodní  přípojka</t>
  </si>
  <si>
    <t xml:space="preserve">    D13 - Zemní práce :</t>
  </si>
  <si>
    <t>D14 - Domovní část vodovodní přípojky :</t>
  </si>
  <si>
    <t xml:space="preserve">    D15 - typová vodoměrná šachta ø 1200</t>
  </si>
  <si>
    <t>D16 - Vnitřní vodovod a zařizovací předměty</t>
  </si>
  <si>
    <t xml:space="preserve">    D36 - Vnitřní vodovod</t>
  </si>
  <si>
    <t xml:space="preserve">    D17 - Zařizovací předměty </t>
  </si>
  <si>
    <t>D1</t>
  </si>
  <si>
    <t>Kanalizační přípojka</t>
  </si>
  <si>
    <t>D2</t>
  </si>
  <si>
    <t>Pol12</t>
  </si>
  <si>
    <t>hloubení rýh a šachet</t>
  </si>
  <si>
    <t>Pol13</t>
  </si>
  <si>
    <t>pažení příložné do hl. 2,5m</t>
  </si>
  <si>
    <t>Pol14</t>
  </si>
  <si>
    <t>odstranění pažení příložného</t>
  </si>
  <si>
    <t>Pol15</t>
  </si>
  <si>
    <t>vytlačená zemina</t>
  </si>
  <si>
    <t>Pol16</t>
  </si>
  <si>
    <t>uložení sypaniny na skládku</t>
  </si>
  <si>
    <t>Pol17</t>
  </si>
  <si>
    <t>pískové lože a obsyp pískem</t>
  </si>
  <si>
    <t>Pol18</t>
  </si>
  <si>
    <t>uvedení povrchu do původního stavu</t>
  </si>
  <si>
    <t>Pol19</t>
  </si>
  <si>
    <t>zásyp - zhutnění jam</t>
  </si>
  <si>
    <t>D3</t>
  </si>
  <si>
    <t>Trubní vedení</t>
  </si>
  <si>
    <t>Pol20</t>
  </si>
  <si>
    <t>potrubí z trub kameninových KT 200</t>
  </si>
  <si>
    <t>Pol21</t>
  </si>
  <si>
    <t>typová kanalizační šachta</t>
  </si>
  <si>
    <t>Pol22</t>
  </si>
  <si>
    <t>litinový poklop ø 600</t>
  </si>
  <si>
    <t>Pol23</t>
  </si>
  <si>
    <t>vysazení odbočky na stáv. stoce z trub kameninových KT 400, 400/200</t>
  </si>
  <si>
    <t>D4</t>
  </si>
  <si>
    <t xml:space="preserve">Domovní část kanalizační přípojky </t>
  </si>
  <si>
    <t>D5</t>
  </si>
  <si>
    <t>Trubní vedení :</t>
  </si>
  <si>
    <t>Pol24</t>
  </si>
  <si>
    <t>potrubí z trub PVC KG 160</t>
  </si>
  <si>
    <t>D6</t>
  </si>
  <si>
    <t>Vnitřní kanalizace :</t>
  </si>
  <si>
    <t>Pol25</t>
  </si>
  <si>
    <t>potrubí z trub PVC 40</t>
  </si>
  <si>
    <t>Pol26</t>
  </si>
  <si>
    <t>potrubí z trub PVC 50</t>
  </si>
  <si>
    <t>Pol26.1</t>
  </si>
  <si>
    <t>potrubí z trub PVC 75</t>
  </si>
  <si>
    <t>Pol26.2</t>
  </si>
  <si>
    <t>potrubí z trub PVC 110</t>
  </si>
  <si>
    <t>Pol27</t>
  </si>
  <si>
    <t>potrubí z trub PVC KG 110</t>
  </si>
  <si>
    <t>Pol26.3</t>
  </si>
  <si>
    <t>potrubí z trub PVC KG 125</t>
  </si>
  <si>
    <t>Pol26.4</t>
  </si>
  <si>
    <t>Pol28</t>
  </si>
  <si>
    <t>Zápachová uzávěrka dřezová HL 126, 50</t>
  </si>
  <si>
    <t>Pol29</t>
  </si>
  <si>
    <t>ventilační hlavice 110</t>
  </si>
  <si>
    <t>Pol30</t>
  </si>
  <si>
    <t>zátka 50</t>
  </si>
  <si>
    <t>Pol30.1</t>
  </si>
  <si>
    <t>zátka 75</t>
  </si>
  <si>
    <t>Pol30.2</t>
  </si>
  <si>
    <t>zátka 110</t>
  </si>
  <si>
    <t>Poznámka k položce:
Poznámka k položce: Poznámka k položce: zpětná klapka HL 712</t>
  </si>
  <si>
    <t>D7</t>
  </si>
  <si>
    <t>Dešťová kanalizace :</t>
  </si>
  <si>
    <t>Pol31</t>
  </si>
  <si>
    <t>potrubí  z trub PVC KG 125</t>
  </si>
  <si>
    <t>D8</t>
  </si>
  <si>
    <t>Retenční nádrž - zemní práce</t>
  </si>
  <si>
    <t>Pol32</t>
  </si>
  <si>
    <t>výkop jámy</t>
  </si>
  <si>
    <t>Pol33</t>
  </si>
  <si>
    <t>odvoz zeminy</t>
  </si>
  <si>
    <t>Pol34</t>
  </si>
  <si>
    <t>zásyp prohozenou zeminou</t>
  </si>
  <si>
    <t>Pol35</t>
  </si>
  <si>
    <t>ponorné zahradní  čerpadlo</t>
  </si>
  <si>
    <t>D9</t>
  </si>
  <si>
    <t>retenční nádrž typová obsah 5,0m3</t>
  </si>
  <si>
    <t>Pol12.1</t>
  </si>
  <si>
    <t>Vsak :</t>
  </si>
  <si>
    <t>Pol36</t>
  </si>
  <si>
    <t>zásyp makademem nebo štěrkem vel. 32/60</t>
  </si>
  <si>
    <t>Pol37</t>
  </si>
  <si>
    <t>geotextilie</t>
  </si>
  <si>
    <t>D11</t>
  </si>
  <si>
    <t>Domovní dešťová kanalizace :</t>
  </si>
  <si>
    <t>Pol38</t>
  </si>
  <si>
    <t>potrubí z trub PVC HT 75</t>
  </si>
  <si>
    <t>Pol26.5</t>
  </si>
  <si>
    <t>potrubí z trub PVC HT 110</t>
  </si>
  <si>
    <t>Pol39</t>
  </si>
  <si>
    <t>střešní vtok 100</t>
  </si>
  <si>
    <t>Pol40</t>
  </si>
  <si>
    <t>zápachová uzávěrka HL 138 pro VZT a ÚT</t>
  </si>
  <si>
    <t>Pol41</t>
  </si>
  <si>
    <t>podlahová vpust HL 310 NPr 50/75/110</t>
  </si>
  <si>
    <t>D12</t>
  </si>
  <si>
    <t>Vodovodní  přípojka</t>
  </si>
  <si>
    <t>D13</t>
  </si>
  <si>
    <t>Zemní práce :</t>
  </si>
  <si>
    <t>Pol42</t>
  </si>
  <si>
    <t>hloubení rýh</t>
  </si>
  <si>
    <t>Pol43</t>
  </si>
  <si>
    <t>pažení příložené do hl. 2,5m</t>
  </si>
  <si>
    <t>Pol44</t>
  </si>
  <si>
    <t>odtranšní pažení příložného</t>
  </si>
  <si>
    <t>Pol45</t>
  </si>
  <si>
    <t>uložení zeminy na sklaádku</t>
  </si>
  <si>
    <t>D14</t>
  </si>
  <si>
    <t>Domovní část vodovodní přípojky :</t>
  </si>
  <si>
    <t>Pol46</t>
  </si>
  <si>
    <t>navrtávací pas Hawle, šoupě Hawle se zemní soupravou 6/4"</t>
  </si>
  <si>
    <t>Pol47</t>
  </si>
  <si>
    <t>potrubí z trub PE 50</t>
  </si>
  <si>
    <t>Pol48</t>
  </si>
  <si>
    <t>přechod PE/plast 20</t>
  </si>
  <si>
    <t>D15</t>
  </si>
  <si>
    <t>typová vodoměrná šachta ø 1200</t>
  </si>
  <si>
    <t>Pol13.1</t>
  </si>
  <si>
    <t>D16</t>
  </si>
  <si>
    <t>Vnitřní vodovod a zařizovací předměty</t>
  </si>
  <si>
    <t>D36</t>
  </si>
  <si>
    <t>Vnitřní vodovod</t>
  </si>
  <si>
    <t>Pol49</t>
  </si>
  <si>
    <t>Potrubí tlakové plastové pro studenou vodu PN 10 včetně izolace 25</t>
  </si>
  <si>
    <t>Pol50</t>
  </si>
  <si>
    <t>Potrubí tlakové plastové pro studenou vodu PN 10 včetně izolace 32</t>
  </si>
  <si>
    <t>Pol50.1</t>
  </si>
  <si>
    <t>Potrubí tlakové plastové pro studenou vodu PN 10 včetně izolace 40</t>
  </si>
  <si>
    <t>Pol51</t>
  </si>
  <si>
    <t>dtto pro teplou vodu a cirkulaci PN 20 včetně zesílené izolace 20</t>
  </si>
  <si>
    <t>Pol26.6</t>
  </si>
  <si>
    <t>dtto pro teplou vodu a cirkulaci PN 20 včetně zesílené izolace 25</t>
  </si>
  <si>
    <t>Pol26.7</t>
  </si>
  <si>
    <t>dtto pro teplou vodu a cirkulaci PN 20 včetně zesílené izolace 32</t>
  </si>
  <si>
    <t>Pol26.8</t>
  </si>
  <si>
    <t>dtto pro teplou vodu a cirkulaci PN 20 včetně zesílené izolace 40</t>
  </si>
  <si>
    <t>Pol52</t>
  </si>
  <si>
    <t>zemní šachta s kulovým ventilem 3/4" (zalévání zelené střechy) 3/4"</t>
  </si>
  <si>
    <t>Pol53</t>
  </si>
  <si>
    <t>kulový uzávěr KK  3/4"</t>
  </si>
  <si>
    <t>Pol26.9</t>
  </si>
  <si>
    <t>kulový uzávěr KK  5/4"</t>
  </si>
  <si>
    <t>Pol54</t>
  </si>
  <si>
    <t>kulový uzávěr KK s výpustí 3/4"</t>
  </si>
  <si>
    <t>Pol55</t>
  </si>
  <si>
    <t>rohový ventil s fitrem 1/2"</t>
  </si>
  <si>
    <t>Pol56</t>
  </si>
  <si>
    <t>zpětná klapka 3/4"</t>
  </si>
  <si>
    <t>Pol26.10</t>
  </si>
  <si>
    <t>zpětná klapka 5/4"</t>
  </si>
  <si>
    <t>Pol57</t>
  </si>
  <si>
    <t>pojišťovací ventil</t>
  </si>
  <si>
    <t>Pol58</t>
  </si>
  <si>
    <t>cirkulační čerpadlo Wilo Star</t>
  </si>
  <si>
    <t>Pol59</t>
  </si>
  <si>
    <t>manometr</t>
  </si>
  <si>
    <t>Pol60</t>
  </si>
  <si>
    <t>expanzní nádoba Refix - 12 l</t>
  </si>
  <si>
    <t>D17</t>
  </si>
  <si>
    <t xml:space="preserve">Zařizovací předměty </t>
  </si>
  <si>
    <t>Pol61</t>
  </si>
  <si>
    <t>WC – závěsné včetně připojovacího zařízení SA.01</t>
  </si>
  <si>
    <t>Pol62</t>
  </si>
  <si>
    <t>závěsný systém Geberit, tlačítko Geberit Sigma 60</t>
  </si>
  <si>
    <t>Pol63</t>
  </si>
  <si>
    <t>WC – závěsné včetně připojovacího zařízení pro invalidy SA.08</t>
  </si>
  <si>
    <t>Pol64</t>
  </si>
  <si>
    <t>umývátko SA.06</t>
  </si>
  <si>
    <t>Pol65</t>
  </si>
  <si>
    <t>umyvadlo pro invalidy SA.09</t>
  </si>
  <si>
    <t>Pol66</t>
  </si>
  <si>
    <t>umyvadlová stojánková baterie SA.24</t>
  </si>
  <si>
    <t>Pol67</t>
  </si>
  <si>
    <t>baterie dřezová stojánková</t>
  </si>
  <si>
    <t>Pol68</t>
  </si>
  <si>
    <t>sprchový set SA.03</t>
  </si>
  <si>
    <t>Pol69</t>
  </si>
  <si>
    <t>sprchový žlábek SA.04</t>
  </si>
  <si>
    <t>Pol70</t>
  </si>
  <si>
    <t>pisoár SA.02</t>
  </si>
  <si>
    <t>Pol71</t>
  </si>
  <si>
    <t>výlevka s nástěnou baterií SA.07</t>
  </si>
  <si>
    <t>Pol72</t>
  </si>
  <si>
    <t>umyvadlo SA.12</t>
  </si>
  <si>
    <t>Pol73</t>
  </si>
  <si>
    <t>madlo SA.10</t>
  </si>
  <si>
    <t>Pol74</t>
  </si>
  <si>
    <t>sklopné madlo SA.11</t>
  </si>
  <si>
    <t>Pol75</t>
  </si>
  <si>
    <t>zásobník tekutého mýdla SA.13</t>
  </si>
  <si>
    <t>Pol76</t>
  </si>
  <si>
    <t>háček na stěnu SA.14</t>
  </si>
  <si>
    <t>Pol77</t>
  </si>
  <si>
    <t>senzorová stojánková umyvadlová baterie SA.15</t>
  </si>
  <si>
    <t>Pol78</t>
  </si>
  <si>
    <t>senzorová baterie s montáží na stěnu SA.16</t>
  </si>
  <si>
    <t>Pol79</t>
  </si>
  <si>
    <t>osoušeč rukou SA.17</t>
  </si>
  <si>
    <t>Pol80</t>
  </si>
  <si>
    <t>zásobník papírových ručníků SA.18</t>
  </si>
  <si>
    <t>Pol81</t>
  </si>
  <si>
    <t>koš na papírové ručníky SA.19</t>
  </si>
  <si>
    <t>Pol82</t>
  </si>
  <si>
    <t>WC tlačítko SA.20</t>
  </si>
  <si>
    <t>Pol83</t>
  </si>
  <si>
    <t>bubnový zásobník na toaletní papír SA.21</t>
  </si>
  <si>
    <t>Pol84</t>
  </si>
  <si>
    <t>odpadkový koš SA.22</t>
  </si>
  <si>
    <t>Pol85</t>
  </si>
  <si>
    <t>nástěnný samodržící toaletní kartáč SA.23</t>
  </si>
  <si>
    <t>Pol86</t>
  </si>
  <si>
    <t>zrcadlo SA.25</t>
  </si>
  <si>
    <t>Pol87</t>
  </si>
  <si>
    <t>dvojumavadlo s přepadem SA.05</t>
  </si>
  <si>
    <t>04 - Vzduchotechnika a ústřední topení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</si>
  <si>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</si>
  <si>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</si>
  <si>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</si>
  <si>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</si>
  <si>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</si>
  <si>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>971042999</t>
  </si>
  <si>
    <t>Stavební přípomoci pro ÚT a větrání - vybourání otvorů pro rozvody - vč. odvozu suti na skládku a následného zapravení, stavební připravenost pro VZT jednotku</t>
  </si>
  <si>
    <t>732</t>
  </si>
  <si>
    <t>Ústřední vytápění - strojovny</t>
  </si>
  <si>
    <t>732331104</t>
  </si>
  <si>
    <t>Nádoba tlaková expanzní pro solární, topnou a chladící soustavu s membránou závitové připojení PN 1,0 o objemu 25 l</t>
  </si>
  <si>
    <t>soubor</t>
  </si>
  <si>
    <t>73252211R</t>
  </si>
  <si>
    <t>Tepelné čerpadlo vzduch/voda kompaktní vnitřní provedení, topný výkon 8,0 kW (A-7/W35°C) + vestavěný elektrokotel 5,9 kW (400 V) - dle specifikace v PD - včetně ekvitermní regulace, odvodu kondenzátu do kanalizace a připojovacích armatur</t>
  </si>
  <si>
    <t>73252511R</t>
  </si>
  <si>
    <t>Zásobník TV objemu 300 l s výměníkem pro připojení topného okruhu z TČ - včetně připojovacích armatur</t>
  </si>
  <si>
    <t>73252512R</t>
  </si>
  <si>
    <t>Akumulační zásobník topné vody objemu 100 l - včetně připojovacích armatur</t>
  </si>
  <si>
    <t>73252515R</t>
  </si>
  <si>
    <t>Čerpadlová skupina pro ekvitermně regulovaný směšovaný topný okruh podlahového vytápění.....8 kW (1-1,5 m3/h)</t>
  </si>
  <si>
    <t>733</t>
  </si>
  <si>
    <t>Ústřední vytápění - rozvodné potrubí</t>
  </si>
  <si>
    <t>733223303</t>
  </si>
  <si>
    <t>Potrubí měděné tvrdé spojované lisováním DN 20 (22 x 1 mm)</t>
  </si>
  <si>
    <t>733223304</t>
  </si>
  <si>
    <t>Potrubí měděné tvrdé spojované lisováním DN 25 (28 x 1,5 mm)</t>
  </si>
  <si>
    <t>733291101</t>
  </si>
  <si>
    <t>Zkouška těsnosti potrubí měděné do D 35x1,5</t>
  </si>
  <si>
    <t>22+35</t>
  </si>
  <si>
    <t>733811241</t>
  </si>
  <si>
    <t>Ochrana potrubí ústředního vytápění termoizolačními trubicemi z PE tl do 20 mm DN do 22 mm</t>
  </si>
  <si>
    <t>733811242</t>
  </si>
  <si>
    <t>Ochrana potrubí ústředního vytápění termoizolačními trubicemi z PE tl do 20 mm DN do 45 mm</t>
  </si>
  <si>
    <t>998733101</t>
  </si>
  <si>
    <t>Přesun hmot tonážní pro rozvody potrubí v objektech v do 6 m</t>
  </si>
  <si>
    <t>734</t>
  </si>
  <si>
    <t>Ústřední vytápění - armatury</t>
  </si>
  <si>
    <t>734221682</t>
  </si>
  <si>
    <t>Termostatická hlavice kapalinová PN 10 do 110°C otopných těles</t>
  </si>
  <si>
    <t>73426141R</t>
  </si>
  <si>
    <t>Sada pro spodní středové připojení otopných těles trubkových</t>
  </si>
  <si>
    <t>998734101</t>
  </si>
  <si>
    <t>Přesun hmot tonážní pro armatury v objektech v do 6 m</t>
  </si>
  <si>
    <t>735</t>
  </si>
  <si>
    <t>Ústřední vytápění - otopná tělesa</t>
  </si>
  <si>
    <t>73516427R</t>
  </si>
  <si>
    <t>Otopné těleso trubkové výška/délka 1820/750 mm</t>
  </si>
  <si>
    <t>735511R01</t>
  </si>
  <si>
    <t>Potrubí pro podlahové vytápění  16x2 mm PE-X s kyslíkovou barierou</t>
  </si>
  <si>
    <t>735511R02</t>
  </si>
  <si>
    <t>Systémová deska T50-h55 s folií a montážními výstupky</t>
  </si>
  <si>
    <t>735511R03</t>
  </si>
  <si>
    <t>Dilatační pás 15x1cm pro podlahové vytápění</t>
  </si>
  <si>
    <t>735511R04</t>
  </si>
  <si>
    <t>Plastifikátor</t>
  </si>
  <si>
    <t>l</t>
  </si>
  <si>
    <t>735511R15</t>
  </si>
  <si>
    <t>Kompletní rozdělovač a sběrač - 1"x18/5 pro podlahové vytápění s integrovanými, uzavíratelnými šroubeními, adaptéry pro plastové trubky a integrovanými uzavíracími ventily, průtokoměry včetně skříně s podstavcem</t>
  </si>
  <si>
    <t>735511R16</t>
  </si>
  <si>
    <t>Kompletní rozdělovač a sběrač - 1"x18/6 pro podlahové vytápění s integrovanými, uzavíratelnými šroubeními, adaptéry pro plastové trubky a integrovanými uzavíracími ventily, průtokoměry včetně skříně s podstavcem</t>
  </si>
  <si>
    <t>735999R01</t>
  </si>
  <si>
    <t>Vyregulování systému, revize a zkoušky</t>
  </si>
  <si>
    <t>998735101</t>
  </si>
  <si>
    <t>Přesun hmot tonážní pro otopná tělesa v objektech v do 6 m</t>
  </si>
  <si>
    <t>751</t>
  </si>
  <si>
    <t>Vzduchotechnika</t>
  </si>
  <si>
    <t>751322011</t>
  </si>
  <si>
    <t>Mtž talířového ventilu D do 100 mm</t>
  </si>
  <si>
    <t>751322R110</t>
  </si>
  <si>
    <t>talířový ventil - odvodní - Ø 100 mm</t>
  </si>
  <si>
    <t>751322012</t>
  </si>
  <si>
    <t>Mtž talířového ventilu D do 200 mm</t>
  </si>
  <si>
    <t>751322R16</t>
  </si>
  <si>
    <t>talířový ventil - přívodní - Ø 125 mm</t>
  </si>
  <si>
    <t>751322R19</t>
  </si>
  <si>
    <t>talířový ventil - odvodní - Ø 125 mm</t>
  </si>
  <si>
    <t>751322R15</t>
  </si>
  <si>
    <t>talířový ventil - přívodní - Ø 160 mm</t>
  </si>
  <si>
    <t>751322R18</t>
  </si>
  <si>
    <t>talířový ventil - odvodní - Ø 160 mm</t>
  </si>
  <si>
    <t>751322R17</t>
  </si>
  <si>
    <t>talířový ventil - odvodní - Ø 200 mm</t>
  </si>
  <si>
    <t>751322111</t>
  </si>
  <si>
    <t>Mtž anemostatu kruhového bez skříně D do 300 mm</t>
  </si>
  <si>
    <t>751322R13</t>
  </si>
  <si>
    <t>kruhový přívodní anemostat s hrdlem Ø200mm a zpětnou klapkou</t>
  </si>
  <si>
    <t>751344114</t>
  </si>
  <si>
    <t>Mtž tlumiče hluku pro kruhové potrubí D do 400 mm</t>
  </si>
  <si>
    <t>751344R12</t>
  </si>
  <si>
    <t>tlumič hluku do kruhového potrubí - Ø 355 mm</t>
  </si>
  <si>
    <t>751398022</t>
  </si>
  <si>
    <t>Mtž větrací mřížky stěnové do 0,100 m2</t>
  </si>
  <si>
    <t>751398R14</t>
  </si>
  <si>
    <t>stěnová mřížka uzavřená - přívodní - 400x 125 mm + regulace R1</t>
  </si>
  <si>
    <t>751398052</t>
  </si>
  <si>
    <t>Mtž protidešťové žaluzie potrubí do 0,300 m2</t>
  </si>
  <si>
    <t>751398R115</t>
  </si>
  <si>
    <t>žalužiová klapka - 450x 450 mm</t>
  </si>
  <si>
    <t>751398053</t>
  </si>
  <si>
    <t>Mtž protidešťové žaluzie potrubí do 0,450 m2</t>
  </si>
  <si>
    <t>751398R114</t>
  </si>
  <si>
    <t>protidešťová žaluzie - 700x 450 mm</t>
  </si>
  <si>
    <t>751510012</t>
  </si>
  <si>
    <t>Vzduchotechnické potrubí pozink čtyřhranné průřezu do 0,07 m2</t>
  </si>
  <si>
    <t>751510013</t>
  </si>
  <si>
    <t>Vzduchotechnické potrubí pozink čtyřhranné průřezu do 0,13 m2</t>
  </si>
  <si>
    <t>751510014</t>
  </si>
  <si>
    <t>Vzduchotechnické potrubí pozink čtyřhranné průřezu do 0,28 m2</t>
  </si>
  <si>
    <t>751510041</t>
  </si>
  <si>
    <t>Vzduchotechnické potrubí pozink kruhové spirálně vinuté D do 100 mm</t>
  </si>
  <si>
    <t>751510042</t>
  </si>
  <si>
    <t>Vzduchotechnické potrubí pozink kruhové spirálně vinuté D do 200 mm</t>
  </si>
  <si>
    <t>8+6</t>
  </si>
  <si>
    <t>751510043</t>
  </si>
  <si>
    <t>Vzduchotechnické potrubí pozink kruhové spirálně vinuté D do 300 mm</t>
  </si>
  <si>
    <t>751510044</t>
  </si>
  <si>
    <t>Vzduchotechnické potrubí pozink kruhové spirálně vinuté D do 400 mm</t>
  </si>
  <si>
    <t>751514612</t>
  </si>
  <si>
    <t>Mtž škrtící klapky do plech potrubí s přírubou do 0,07 m2</t>
  </si>
  <si>
    <t>751514R113</t>
  </si>
  <si>
    <t>regulační klapka ruční - čtyřhranná - 400x 125 mm</t>
  </si>
  <si>
    <t>751514662</t>
  </si>
  <si>
    <t>Mtž škrtící klapky do plech potrubí kruhové s přírubou D do 200 mm</t>
  </si>
  <si>
    <t>751514R111</t>
  </si>
  <si>
    <t>regulační klapka ruční - kruhová - Ø 200 mm</t>
  </si>
  <si>
    <t>751514R112</t>
  </si>
  <si>
    <t>regulační klapka ruční - kruhová - Ø 125 mm</t>
  </si>
  <si>
    <t>751537131</t>
  </si>
  <si>
    <t>Mtž potrubí ohebného izol minerální vatou z Al folie D do 100 mm</t>
  </si>
  <si>
    <t>42981634</t>
  </si>
  <si>
    <t>hlukově a tepelně izolovaná několikavrstvá hadice z AL-polyesteru vyztužená drátem D 102mm, l=10m</t>
  </si>
  <si>
    <t>751537132</t>
  </si>
  <si>
    <t>Mtž potrubí ohebného izol minerální vatou z Al folie D do 200 mm</t>
  </si>
  <si>
    <t>4+15+2</t>
  </si>
  <si>
    <t>42981635</t>
  </si>
  <si>
    <t>hlukově a tepelně izolovaná několikavrstvá hadice z AL-polyesteru vyztužená drátem D 127mm, l=10m</t>
  </si>
  <si>
    <t>42981636</t>
  </si>
  <si>
    <t>hlukově a tepelně izolovaná několikavrstvá hadice z AL-polyesteru vyztužená drátem D 152mm, l=10m</t>
  </si>
  <si>
    <t>42981639</t>
  </si>
  <si>
    <t>hlukově a tepelně izolovaná několikavrstvá hadice z AL-polyesteru vyztužená drátem D 203mm, l=10m</t>
  </si>
  <si>
    <t>7515710R3</t>
  </si>
  <si>
    <t>Uchycení potrubí čtyřhranného průřezu do 0,07 m2 do zdiva</t>
  </si>
  <si>
    <t>7515710R4</t>
  </si>
  <si>
    <t>Uchycení potrubí čtyřhranného průřezu do 0,13 m2 do zdiva</t>
  </si>
  <si>
    <t>7515710R5</t>
  </si>
  <si>
    <t>Uchycení potrubí čtyřhranného průřezu do 0,28 m2 do zdiva</t>
  </si>
  <si>
    <t>7515720R1</t>
  </si>
  <si>
    <t>Uchycení potrubí kruhového D do 100 mm do zdiva</t>
  </si>
  <si>
    <t>7515720R2</t>
  </si>
  <si>
    <t>Uchycení potrubí kruhového D do 200 mm do zdiva</t>
  </si>
  <si>
    <t>7515720R3</t>
  </si>
  <si>
    <t>Uchycení potrubí kruhového D do 300 mm do zdiva</t>
  </si>
  <si>
    <t>7515720R4</t>
  </si>
  <si>
    <t>Uchycení potrubí kruhového D do 400 mm do zdiva</t>
  </si>
  <si>
    <t>751611122</t>
  </si>
  <si>
    <t>Montáž vzduchotechnické jednotky s rekuperací tepla podstropní s výměnou vzduchu do 4500 m3/h</t>
  </si>
  <si>
    <t>751611R11</t>
  </si>
  <si>
    <t>větrací jednotka s rekuperací tepla, max.vzduchový výkon - přívod 1810 m3/h (250 Pa); odvod 1810 m3/h (250 Pa) - viz. specifikace v PD - včetně včetně bypassové klapky; včetně digitální regulace a odvodu kondenzátu do nejbližšího odpadu 2xØ19 mm</t>
  </si>
  <si>
    <t>75199998R</t>
  </si>
  <si>
    <t>Vyregulování systému</t>
  </si>
  <si>
    <t>998751101</t>
  </si>
  <si>
    <t>Přesun hmot tonážní pro vzduchotechniku v objektech v do 12 m</t>
  </si>
  <si>
    <t>71349291R</t>
  </si>
  <si>
    <t>Tepelná izolace pro vzduchotechniku - izolační pásy tl. 25 mm</t>
  </si>
  <si>
    <t>998713101</t>
  </si>
  <si>
    <t>Přesun hmot tonážní pro izolace tepelné v objektech v do 6 m</t>
  </si>
  <si>
    <t>05 - Elektroinstalace silnoproud</t>
  </si>
  <si>
    <t>D1 - Montážní materiál a práce - silnoproudá elektroinstalace včetně bleskosvodu</t>
  </si>
  <si>
    <t xml:space="preserve">    D2 - Montáž trubek elektroinstalačních-plastových tuhých</t>
  </si>
  <si>
    <t xml:space="preserve">    D3 - Montáž trubek elektroinstalačních-plastových ohebných</t>
  </si>
  <si>
    <t xml:space="preserve">    D4 - Montáž trubek ochranných plastových korugovaných, uložených pevně</t>
  </si>
  <si>
    <t xml:space="preserve">    D5 - Montáž krabic elektroinstalačních rozvodek zapuštěných plastových, kruhových</t>
  </si>
  <si>
    <t xml:space="preserve">    D6 - Montáž krabic elektroinstalačních rozvodek nástěnných plastových, čtyřhranných ACIDUR</t>
  </si>
  <si>
    <t xml:space="preserve">    D7 - Montáž lišt a kanálků protahovacích, šířky</t>
  </si>
  <si>
    <t xml:space="preserve">    D8 - Ukončení vodičů izolovaných s označením a zapojením v rozváděči nebo na přístroji</t>
  </si>
  <si>
    <t xml:space="preserve">    D9 - Montáž spínačů jedno nebo dvoupólových nástěnných se zapojením vodičů, pro prostředí obyčejné nebo v</t>
  </si>
  <si>
    <t xml:space="preserve">    D10 - Montáž ovládačů tlačítkových vestavných se zapojením vodičů domovních</t>
  </si>
  <si>
    <t xml:space="preserve">    D11 - Montáž rozvodnic oceloplechových nebo plastových běžných, hmotnosti</t>
  </si>
  <si>
    <t xml:space="preserve">    D12 - Montáž svítidel LED se zapojením vodičů bytových nebo do spol.místností stropních přisazených</t>
  </si>
  <si>
    <t xml:space="preserve">    D13 - Montáž svítidel LED  se zapojením vodičů bytových nebo do spol.místností nástěnných přisazených</t>
  </si>
  <si>
    <t xml:space="preserve">    D14 - Montáž svítide lLED se zapojením vodičů bytových nebo do spol.místností stropních přisazených</t>
  </si>
  <si>
    <t xml:space="preserve">    D15 - Montáž svítidel LED se zapojením vodičů průmyslových stropních přisazených</t>
  </si>
  <si>
    <t xml:space="preserve">    D16 - Montáž zásuvek podlahových - 2 zásuvky v boxu v podlaze se záklopným víčkem</t>
  </si>
  <si>
    <t xml:space="preserve">    D17 - Montáž zásuvek domovních se zapojením vodičů, vestavných 10 popř.16 A bez odvrtání prof.otvoru, prov</t>
  </si>
  <si>
    <t xml:space="preserve">    D18 - Montáž zásuvek domovních se zapojením vodičů, chráněných v krabici 10/16A,pro prostředí obyčejné neb</t>
  </si>
  <si>
    <t xml:space="preserve">    D19 - Montáž izolovaných vodičů, šnůr a kabelů měděných  uložených pevně CYKY,</t>
  </si>
  <si>
    <t xml:space="preserve">    D20 - Montáž kovových nosných konstrukcí - stožár žárově zinkovaný dl. 1,5m prům. 50mm pro anténu</t>
  </si>
  <si>
    <t>D22 - Zemní práce</t>
  </si>
  <si>
    <t xml:space="preserve">    D24 - VYTÝČENÍ TRATI</t>
  </si>
  <si>
    <t xml:space="preserve">    D25 - ZÁKLAD A JINÉ ZAŘÍZENÍ</t>
  </si>
  <si>
    <t xml:space="preserve">    D26 - HLOUBENÍ KABELOVÉ RÝHY</t>
  </si>
  <si>
    <t xml:space="preserve">    D27 - ZŘÍZENÍ KABELOVÉHO LOŽE</t>
  </si>
  <si>
    <t xml:space="preserve">    D28 - chránička kopoflex</t>
  </si>
  <si>
    <t xml:space="preserve">    D29 - ZÁHOZ KABELOVÉ RÝHY</t>
  </si>
  <si>
    <t>D31 - BLESKOSVOD</t>
  </si>
  <si>
    <t xml:space="preserve">    D32 - Montáž uzemňovacího vedení v zemi s izolací spojů, vodičů FeZn</t>
  </si>
  <si>
    <t xml:space="preserve">    D33 - Montáž uzemňovacího vedení-doplňků ochranného pospojování</t>
  </si>
  <si>
    <t xml:space="preserve">    D34 - Montáž hromosvodného vedení svodových drátů nebo lan</t>
  </si>
  <si>
    <t xml:space="preserve">    D35 - Montáž hromosvodného vedení - svorek</t>
  </si>
  <si>
    <t xml:space="preserve">    D36 - Montáž hromosvodného vedení - svorek na potrubí</t>
  </si>
  <si>
    <t xml:space="preserve">    D37 - Montáž hromosvodného vedení - ochranných prvků</t>
  </si>
  <si>
    <t xml:space="preserve">    D38 - Montáž hromosvodného vedení - doplňků</t>
  </si>
  <si>
    <t xml:space="preserve">    D39 - Montáž jímacích tyčí délky do 3 m, na konstrukci</t>
  </si>
  <si>
    <t>D41 - Dodávky-rozvodnice</t>
  </si>
  <si>
    <t xml:space="preserve">    D42 - Dodávky-rozvodnice</t>
  </si>
  <si>
    <t>D43 - Hodinová zúčtovací sazba</t>
  </si>
  <si>
    <t>Montážní materiál a práce - silnoproudá elektroinstalace včetně bleskosvodu</t>
  </si>
  <si>
    <t>Montáž trubek elektroinstalačních-plastových tuhých</t>
  </si>
  <si>
    <t>pevně, 16 mm</t>
  </si>
  <si>
    <t>pevně, 23 mm</t>
  </si>
  <si>
    <t>pevně, 29 mm</t>
  </si>
  <si>
    <t>Montáž trubek elektroinstalačních-plastových ohebných</t>
  </si>
  <si>
    <t>Montáž trubek ochranných plastových korugovaných, uložených pevně</t>
  </si>
  <si>
    <t>pevně přes 20 do 32 mm</t>
  </si>
  <si>
    <t>Montáž krabic elektroinstalačních rozvodek zapuštěných plastových, kruhových</t>
  </si>
  <si>
    <t>prům. 68mm krabicové rozvbočnice</t>
  </si>
  <si>
    <t>lištové krabice - krabicové rozbočnice</t>
  </si>
  <si>
    <t>Montáž krabic elektroinstalačních rozvodek nástěnných plastových, čtyřhranných ACIDUR</t>
  </si>
  <si>
    <t>do 4 mm2</t>
  </si>
  <si>
    <t>Montáž lišt a kanálků protahovacích, šířky</t>
  </si>
  <si>
    <t>do 20 mm</t>
  </si>
  <si>
    <t>přes 20 do 40 mm</t>
  </si>
  <si>
    <t>Ukončení vodičů izolovaných s označením a zapojením v rozváděči nebo na přístroji</t>
  </si>
  <si>
    <t>do 2,5 mm2</t>
  </si>
  <si>
    <t>6 mm2</t>
  </si>
  <si>
    <t>Montáž spínačů jedno nebo dvoupólových nástěnných se zapojením vodičů, pro prostředí obyčejné nebo v</t>
  </si>
  <si>
    <t>1-jednopólových zvýšené krytí - s víčkem</t>
  </si>
  <si>
    <t>1-jednopólových</t>
  </si>
  <si>
    <t>Montáž ovládačů tlačítkových vestavných se zapojením vodičů domovních</t>
  </si>
  <si>
    <t>s doutnavkou</t>
  </si>
  <si>
    <t>Montáž rozvodnic oceloplechových nebo plastových běžných, hmotnosti</t>
  </si>
  <si>
    <t>přes 20 do 50 kg</t>
  </si>
  <si>
    <t>Pol88</t>
  </si>
  <si>
    <t>do 20 kg</t>
  </si>
  <si>
    <t>Montáž svítidel LED se zapojením vodičů bytových nebo do spol.místností stropních přisazených</t>
  </si>
  <si>
    <t>Pol89</t>
  </si>
  <si>
    <t>svítidlo LED - typ 01</t>
  </si>
  <si>
    <t>Pol90</t>
  </si>
  <si>
    <t>svítidlo LED - typ 02</t>
  </si>
  <si>
    <t>Pol91</t>
  </si>
  <si>
    <t>svítidlo LED - typ 03</t>
  </si>
  <si>
    <t>Montáž svítidel LED  se zapojením vodičů bytových nebo do spol.místností nástěnných přisazených</t>
  </si>
  <si>
    <t>Pol92</t>
  </si>
  <si>
    <t>svítidlo - typ 04</t>
  </si>
  <si>
    <t>Pol93</t>
  </si>
  <si>
    <t>svítidlo - typ 05</t>
  </si>
  <si>
    <t>Pol94</t>
  </si>
  <si>
    <t>svítidlo - typ 06</t>
  </si>
  <si>
    <t>Pol95</t>
  </si>
  <si>
    <t>svítidlo - typ 07</t>
  </si>
  <si>
    <t>Montáž svítide lLED se zapojením vodičů bytových nebo do spol.místností stropních přisazených</t>
  </si>
  <si>
    <t>Pol96</t>
  </si>
  <si>
    <t>Svítidlo nouzové-protipanické , LED 3W piktogram, funkce aktivace při přerušení dodávky elektřiny ze sítě doba svícení z akumulátoru 1 hod.</t>
  </si>
  <si>
    <t>Pol97</t>
  </si>
  <si>
    <t>svítidlo s vyšším krytím venkovní zdroj LED 15-20W tř.izolace 2 IP54-65</t>
  </si>
  <si>
    <t>Montáž svítidel LED se zapojením vodičů průmyslových stropních přisazených</t>
  </si>
  <si>
    <t>Pol98</t>
  </si>
  <si>
    <t>svítidla DOWN LIGHT</t>
  </si>
  <si>
    <t>Pol99</t>
  </si>
  <si>
    <t>svítidlo s vyšším krytím venkovní zdroj LED 15-20W tř.izolace 2 IP54-65 vestavěné pohybové čidlo, soumrakový spínač a časové relé.</t>
  </si>
  <si>
    <t>Pol100</t>
  </si>
  <si>
    <t>LED pásek 100LED/m - celk.délka 13,5m</t>
  </si>
  <si>
    <t>Pol101</t>
  </si>
  <si>
    <t>zdroj pro LED 12V 30W DC</t>
  </si>
  <si>
    <t>Pol102</t>
  </si>
  <si>
    <t>zdroj pro LED 12V/50W DC</t>
  </si>
  <si>
    <t>Pol103</t>
  </si>
  <si>
    <t>7-křížových</t>
  </si>
  <si>
    <t>Pol104</t>
  </si>
  <si>
    <t>5-sériových</t>
  </si>
  <si>
    <t>Pol105</t>
  </si>
  <si>
    <t>6-střídavých</t>
  </si>
  <si>
    <t>Pol106</t>
  </si>
  <si>
    <t>6-střídavých zvýšené krytí</t>
  </si>
  <si>
    <t>Montáž zásuvek podlahových - 2 zásuvky v boxu v podlaze se záklopným víčkem</t>
  </si>
  <si>
    <t>Pol107</t>
  </si>
  <si>
    <t>ZS 4 3/8" NEREZ Zemnicí svorka</t>
  </si>
  <si>
    <t>Pol108</t>
  </si>
  <si>
    <t>2P + PE - dvojité</t>
  </si>
  <si>
    <t>Montáž zásuvek domovních se zapojením vodičů, vestavných 10 popř.16 A bez odvrtání prof.otvoru, prov</t>
  </si>
  <si>
    <t>Pol109</t>
  </si>
  <si>
    <t>dvojzásuvka  2P + PE pod om.</t>
  </si>
  <si>
    <t>D18</t>
  </si>
  <si>
    <t>Montáž zásuvek domovních se zapojením vodičů, chráněných v krabici 10/16A,pro prostředí obyčejné neb</t>
  </si>
  <si>
    <t>Pol110</t>
  </si>
  <si>
    <t>2P + PE dvojí zapojení</t>
  </si>
  <si>
    <t>Pol111</t>
  </si>
  <si>
    <t>2P + PE s víčkem do vlhka na povrch</t>
  </si>
  <si>
    <t>D19</t>
  </si>
  <si>
    <t>Montáž izolovaných vodičů, šnůr a kabelů měděných  uložených pevně CYKY,</t>
  </si>
  <si>
    <t>Pol112</t>
  </si>
  <si>
    <t>5 x 6 mm2 J</t>
  </si>
  <si>
    <t>Pol113</t>
  </si>
  <si>
    <t>3 x 2,5 mm2 J</t>
  </si>
  <si>
    <t>Pol114</t>
  </si>
  <si>
    <t>3 x 1,5 mm2 J</t>
  </si>
  <si>
    <t>Pol115</t>
  </si>
  <si>
    <t>3 x 1,5 mm2 O</t>
  </si>
  <si>
    <t>Pol116</t>
  </si>
  <si>
    <t>2 x 1,5 mm2 O</t>
  </si>
  <si>
    <t>D20</t>
  </si>
  <si>
    <t>Montáž kovových nosných konstrukcí - stožár žárově zinkovaný dl. 1,5m prům. 50mm pro anténu</t>
  </si>
  <si>
    <t>Pol117</t>
  </si>
  <si>
    <t>přes 10 do 50 kg</t>
  </si>
  <si>
    <t>Pol118</t>
  </si>
  <si>
    <t>Osoušeč rukou na př. impeco 1800W 230V anti vandal provedení, nerez, automatické spouštění</t>
  </si>
  <si>
    <t>Pol119</t>
  </si>
  <si>
    <t>EKV - svorkovnice v krybici pro místní vyrovnání potenciálu</t>
  </si>
  <si>
    <t>Pol120</t>
  </si>
  <si>
    <t>HOP - svorkovnice "Hlavní ochranná přípojnice"</t>
  </si>
  <si>
    <t>Pol121</t>
  </si>
  <si>
    <t>gravitační základ beton</t>
  </si>
  <si>
    <t>Poznámka k položce:
Poznámka k položce: Podružný materiál</t>
  </si>
  <si>
    <t>D22</t>
  </si>
  <si>
    <t>D24</t>
  </si>
  <si>
    <t>VYTÝČENÍ TRATI</t>
  </si>
  <si>
    <t>Pol122</t>
  </si>
  <si>
    <t>Venkovní vedení nn v přehledném terénu</t>
  </si>
  <si>
    <t>km</t>
  </si>
  <si>
    <t>D25</t>
  </si>
  <si>
    <t>ZÁKLAD A JINÉ ZAŘÍZENÍ</t>
  </si>
  <si>
    <t>Pol123</t>
  </si>
  <si>
    <t>Výkop preo základ ER</t>
  </si>
  <si>
    <t>D26</t>
  </si>
  <si>
    <t>HLOUBENÍ KABELOVÉ RÝHY</t>
  </si>
  <si>
    <t>Pol124</t>
  </si>
  <si>
    <t>Zemina třídy 3, šíře 350mm hl. 800mm</t>
  </si>
  <si>
    <t>D27</t>
  </si>
  <si>
    <t>ZŘÍZENÍ KABELOVÉHO LOŽE</t>
  </si>
  <si>
    <t>Pol125</t>
  </si>
  <si>
    <t>Z kopaného písku 50mm</t>
  </si>
  <si>
    <t>D28</t>
  </si>
  <si>
    <t>chránička kopoflex</t>
  </si>
  <si>
    <t>Pol126</t>
  </si>
  <si>
    <t>Světlost 50mm</t>
  </si>
  <si>
    <t>D29</t>
  </si>
  <si>
    <t>ZÁHOZ KABELOVÉ RÝHY</t>
  </si>
  <si>
    <t>Pol127</t>
  </si>
  <si>
    <t>D31</t>
  </si>
  <si>
    <t>BLESKOSVOD</t>
  </si>
  <si>
    <t>D32</t>
  </si>
  <si>
    <t>Montáž uzemňovacího vedení v zemi s izolací spojů, vodičů FeZn</t>
  </si>
  <si>
    <t>Pol128</t>
  </si>
  <si>
    <t>pásku do 120 mm2, v městské zástavbě</t>
  </si>
  <si>
    <t>D33</t>
  </si>
  <si>
    <t>Montáž uzemňovacího vedení-doplňků ochranného pospojování</t>
  </si>
  <si>
    <t>Pol129</t>
  </si>
  <si>
    <t>zábradlí</t>
  </si>
  <si>
    <t>D34</t>
  </si>
  <si>
    <t>Montáž hromosvodného vedení svodových drátů nebo lan</t>
  </si>
  <si>
    <t>Pol130</t>
  </si>
  <si>
    <t>s gravitačními podpěrami AlMgSi prům. 8mm polotvrd</t>
  </si>
  <si>
    <t>D35</t>
  </si>
  <si>
    <t>Montáž hromosvodného vedení - svorek</t>
  </si>
  <si>
    <t>Pol131</t>
  </si>
  <si>
    <t>se 3 a více šrouby</t>
  </si>
  <si>
    <t>Pol132</t>
  </si>
  <si>
    <t>se 2 šrouby</t>
  </si>
  <si>
    <t>Montáž hromosvodného vedení - svorek na potrubí</t>
  </si>
  <si>
    <t>Pol133</t>
  </si>
  <si>
    <t>do 700 mm</t>
  </si>
  <si>
    <t>D37</t>
  </si>
  <si>
    <t>Montáž hromosvodného vedení - ochranných prvků</t>
  </si>
  <si>
    <t>Pol134</t>
  </si>
  <si>
    <t>úhelníků nebo trubek do zdiva</t>
  </si>
  <si>
    <t>Pol135</t>
  </si>
  <si>
    <t>úhelníků nebo trubek do dřeva</t>
  </si>
  <si>
    <t>Pol136</t>
  </si>
  <si>
    <t>tvarování prvků</t>
  </si>
  <si>
    <t>D38</t>
  </si>
  <si>
    <t>Montáž hromosvodného vedení - doplňků</t>
  </si>
  <si>
    <t>Pol137</t>
  </si>
  <si>
    <t>štítků k označení svodů</t>
  </si>
  <si>
    <t>D39</t>
  </si>
  <si>
    <t>Montáž jímacích tyčí délky do 3 m, na konstrukci</t>
  </si>
  <si>
    <t>Pol138</t>
  </si>
  <si>
    <t>ocelovou</t>
  </si>
  <si>
    <t>Pol139</t>
  </si>
  <si>
    <t>Montáž svodů ze žebříku</t>
  </si>
  <si>
    <t>D41</t>
  </si>
  <si>
    <t>Dodávky-rozvodnice</t>
  </si>
  <si>
    <t>D42</t>
  </si>
  <si>
    <t>Pol140</t>
  </si>
  <si>
    <t>Rozvodnice ER - SRE32Z HDO 2 elektroměry + HDO nerez šířka 663mm výška 630mm hl. 190mm</t>
  </si>
  <si>
    <t>Pol141</t>
  </si>
  <si>
    <t>Rozvodnice domovní ozn.R1 - dle výkresové části tohoto projektu</t>
  </si>
  <si>
    <t>D43</t>
  </si>
  <si>
    <t>Hodinová zúčtovací sazba</t>
  </si>
  <si>
    <t>Pol142</t>
  </si>
  <si>
    <t>Výchozí revize el. zařízení</t>
  </si>
  <si>
    <t>hod</t>
  </si>
  <si>
    <t>Pol143</t>
  </si>
  <si>
    <t>Výpomocné práce zednické, průrazy ve zdivu, kapsy, kotvení, opravy povrchů</t>
  </si>
  <si>
    <t>06 - Elektroinstalace slaboproud</t>
  </si>
  <si>
    <t>D1 - SLABOPROUDÉ ROZVODY - EZS</t>
  </si>
  <si>
    <t>D2 - SLABOPROUDÉ ROZVODY KAMEROVÉHO SYSTÉMU</t>
  </si>
  <si>
    <t>D3 - WIFI systém</t>
  </si>
  <si>
    <t>SLABOPROUDÉ ROZVODY - EZS</t>
  </si>
  <si>
    <t>Pol228</t>
  </si>
  <si>
    <t>Kabel EZS  JA100 ( balení )</t>
  </si>
  <si>
    <t>Pol229</t>
  </si>
  <si>
    <t>Ústředna BUS JA101KR</t>
  </si>
  <si>
    <t>Pol230</t>
  </si>
  <si>
    <t>Čidlo JA110P - pohybové čidlo</t>
  </si>
  <si>
    <t>Pol231</t>
  </si>
  <si>
    <t>Akumulátor do ústředny</t>
  </si>
  <si>
    <t>Pol232</t>
  </si>
  <si>
    <t>požární čidlo JA110ST - čidlo teploty a kouře</t>
  </si>
  <si>
    <t>Pol233</t>
  </si>
  <si>
    <t>kódový zámek - klávesnice se čtečkou čipů</t>
  </si>
  <si>
    <t>Pol234</t>
  </si>
  <si>
    <t>montáž EZS vč. úložného materiálu</t>
  </si>
  <si>
    <t>Pol235</t>
  </si>
  <si>
    <t>výpomoce zednické, kotvení, průrazy</t>
  </si>
  <si>
    <t>SLABOPROUDÉ ROZVODY KAMEROVÉHO SYSTÉMU</t>
  </si>
  <si>
    <t>Pol236</t>
  </si>
  <si>
    <t>kamera IP autdoor 4 Mpix přísvit</t>
  </si>
  <si>
    <t>Pol237</t>
  </si>
  <si>
    <t>kamera IP indoor 4 Mpix</t>
  </si>
  <si>
    <t>Pol238</t>
  </si>
  <si>
    <t>záznamové zařízení s detekcí pohybu</t>
  </si>
  <si>
    <t>Pol239</t>
  </si>
  <si>
    <t>HD disk 4 GB</t>
  </si>
  <si>
    <t>Pol240</t>
  </si>
  <si>
    <t>kabel UTP 6 kat</t>
  </si>
  <si>
    <t>Pol241</t>
  </si>
  <si>
    <t>montáž kamerového systému vč. oživení a seřízení</t>
  </si>
  <si>
    <t>WIFI systém</t>
  </si>
  <si>
    <t>Pol242</t>
  </si>
  <si>
    <t>Router</t>
  </si>
  <si>
    <t>Poznámka k položce:
Poznámka k položce: Pozn: zařízení pro přenos dat zajistí poskytovatel internetu</t>
  </si>
  <si>
    <t>Pol243</t>
  </si>
  <si>
    <t>WIFI vysílač 4 ant.</t>
  </si>
  <si>
    <t>07 - Krajinářské práce</t>
  </si>
  <si>
    <t>D1 - DEMOLICE</t>
  </si>
  <si>
    <t xml:space="preserve">    D2 - KÁCENÍ A ODSTRANĚNÍ POROSTU KEŘŮ</t>
  </si>
  <si>
    <t>D3 - ZALOŽENÍ VEGETAČNÍCH PRVKŮ</t>
  </si>
  <si>
    <t xml:space="preserve">    D4 - VÝSADBA STROMU</t>
  </si>
  <si>
    <t xml:space="preserve">    D5 - VÝSADBA KEŘŮ SOLITERNÍCH </t>
  </si>
  <si>
    <t xml:space="preserve">    D6 - VÝSADBA TRVALEK, TRAVIN, CIBULOVIN – STABILIZOVANÝ TERÉN</t>
  </si>
  <si>
    <t xml:space="preserve">    D7 - Celkem</t>
  </si>
  <si>
    <t xml:space="preserve">    D8 - VÝSADBA TRVALEK, TRAVIN, CIBULOVIN- STŘECHA</t>
  </si>
  <si>
    <t xml:space="preserve">    D9 - ZALOŽENÍ  TRÁVNÍKU A PLOCHY SE ZATRAVŇOVACÍ DLAŽBOU</t>
  </si>
  <si>
    <t xml:space="preserve">    D10 - OCHRANA STROMŮ</t>
  </si>
  <si>
    <t xml:space="preserve">    D11 - PĚSTEBNÍ ZÁSAHY U PONECHÁVANÝCH STROMŮ</t>
  </si>
  <si>
    <t>DEMOLICE</t>
  </si>
  <si>
    <t>KÁCENÍ A ODSTRANĚNÍ POROSTU KEŘŮ</t>
  </si>
  <si>
    <t>Pol144</t>
  </si>
  <si>
    <t>Kácení stromu s postupným spouštěním koruny a kmene D do 0,3m</t>
  </si>
  <si>
    <t>Poznámka k položce:
Poznámka k položce: Acer campestre, obv kmene 79cm, pr.km.25,1cm; pařez D 400mm</t>
  </si>
  <si>
    <t>Pol145</t>
  </si>
  <si>
    <t>Vodorovné přemístění kmene a větví stromů listnantých, snaložením a dopravou do 1km, D kmene do 300mm</t>
  </si>
  <si>
    <t>Pol146</t>
  </si>
  <si>
    <t>Odstranění pařezu v rovině nebo na svahu do 1:5 odfrézováním do hloubky přes 0,2m do 500mm</t>
  </si>
  <si>
    <t>0,4 * 0,4* 3,14</t>
  </si>
  <si>
    <t>Pol147</t>
  </si>
  <si>
    <t>Odstranění vyfrézované dřevní hmoty hl přes 0,2m do D 0,5m v rovině nebo na svahu do 1:5</t>
  </si>
  <si>
    <t>Pol148</t>
  </si>
  <si>
    <t>Ostranění nevhodných dřevin průměru kmene do 100mm, výšky přes 1m do 100m2 v rovině nebo na svhu do 1:5</t>
  </si>
  <si>
    <t>Poznámka k položce:
Poznámka k položce: Pyracantha coccinea, 73m2</t>
  </si>
  <si>
    <t>Pol149</t>
  </si>
  <si>
    <t>Přesun hmot pro sadovnické a krajinářské úpravy vodorovně do 5000 m, včetně kontejneru</t>
  </si>
  <si>
    <t>ZALOŽENÍ VEGETAČNÍCH PRVKŮ</t>
  </si>
  <si>
    <t>VÝSADBA STROMU</t>
  </si>
  <si>
    <t>Pol150</t>
  </si>
  <si>
    <t>hloubení jam do 1m3, výměna půdy 100%</t>
  </si>
  <si>
    <t>Poznámka k položce:
Poznámka k položce: Sortiment dle specifikace: Acer campestre, obv km 20-25cm ZB, výška nasazení koruny 2-2,2m</t>
  </si>
  <si>
    <t>Pol151</t>
  </si>
  <si>
    <t>odstranění odkopané zeminy-odhad</t>
  </si>
  <si>
    <t>Pol152</t>
  </si>
  <si>
    <t>výsadba dřeviny s balem průměru do 800mm do jamy, se zalitím v rovině a svahu do 1:5</t>
  </si>
  <si>
    <t>Pol153</t>
  </si>
  <si>
    <t>pěstební substrát (0,7m3 / ks)+10% na slehnutí</t>
  </si>
  <si>
    <t>Pol154</t>
  </si>
  <si>
    <t>hnojivo Osmocote Plus (1kg/m3 substrátu)</t>
  </si>
  <si>
    <t>kg</t>
  </si>
  <si>
    <t>Pol155</t>
  </si>
  <si>
    <t>drenážní vrstva (200 mm) / v případě potřeby,včetně instalace</t>
  </si>
  <si>
    <t>Pol156</t>
  </si>
  <si>
    <t>recyklát směsný cihelný frakce 8/32, nebo kamenivo fr/16/32 ; 0,2m3 /ks</t>
  </si>
  <si>
    <t>Pol157</t>
  </si>
  <si>
    <t>ukotvení stromu – dřevěným kotvením, včetně materiálu</t>
  </si>
  <si>
    <t>Pol158</t>
  </si>
  <si>
    <t>úvazky-vyvazovaný popruh POP, 25mm; 6 bm / strom</t>
  </si>
  <si>
    <t>Pol159</t>
  </si>
  <si>
    <t>ochranný nátěr kmene stromu Arbo-Flexem, obě vrstvy</t>
  </si>
  <si>
    <t>Pol160</t>
  </si>
  <si>
    <t>Arbo-Flex LX 60 - základní nátěr kmene - 0,2 litrů/strom</t>
  </si>
  <si>
    <t>Pol161</t>
  </si>
  <si>
    <t>Arbo-Flex - ochranný nátěr kmene - barva bílá - 0,3kg/strom</t>
  </si>
  <si>
    <t>Pol162</t>
  </si>
  <si>
    <t>mulčování vysázených rostlin vrstva 10cm, pro 1ks</t>
  </si>
  <si>
    <t>Pol163</t>
  </si>
  <si>
    <t>mulč -borka</t>
  </si>
  <si>
    <t>Pol164</t>
  </si>
  <si>
    <t>ošetření rostlin po výsadbě /řez</t>
  </si>
  <si>
    <t>Pol165</t>
  </si>
  <si>
    <t>zalití rostlin 0,1m3/ks 1x</t>
  </si>
  <si>
    <t>Pol166</t>
  </si>
  <si>
    <t>přesun hmot a materiálů</t>
  </si>
  <si>
    <t xml:space="preserve">VÝSADBA KEŘŮ SOLITERNÍCH </t>
  </si>
  <si>
    <t>Pol167</t>
  </si>
  <si>
    <t>hloubení jamek do 0,05m3, s 50% výměnou půdy</t>
  </si>
  <si>
    <t>Pol168</t>
  </si>
  <si>
    <t>sortiment dle specifikace</t>
  </si>
  <si>
    <t>Pol169</t>
  </si>
  <si>
    <t>výsadba dřeviny, pr.balu do 300mm</t>
  </si>
  <si>
    <t>Pol170</t>
  </si>
  <si>
    <t>substrát s kompostem (0,025m3/8ks +10% na slehnutí)</t>
  </si>
  <si>
    <t>Pol171</t>
  </si>
  <si>
    <t>Odstranění odkopané zeminy (nebo její zapracování v ploše trávníku)-odhad</t>
  </si>
  <si>
    <t>Pol172</t>
  </si>
  <si>
    <t>hnojivo Osmocote Plus 1kg/ m3 substrátu</t>
  </si>
  <si>
    <t>Pol173</t>
  </si>
  <si>
    <t>mulčování vysázených rostlin vrstva 7cm-všechny solit.keře v ploše záhonů, započítano tam;</t>
  </si>
  <si>
    <t>Pol174</t>
  </si>
  <si>
    <t>mulč -borka jemná</t>
  </si>
  <si>
    <t>Pol175</t>
  </si>
  <si>
    <t>ošetření rostlin po výsadbě</t>
  </si>
  <si>
    <t>Pol176</t>
  </si>
  <si>
    <t>zálivka 0,02m3/m2 1x</t>
  </si>
  <si>
    <t>Pol177</t>
  </si>
  <si>
    <t>přesun hmot  materiálů</t>
  </si>
  <si>
    <t>VÝSADBA TRVALEK, TRAVIN, CIBULOVIN – STABILIZOVANÝ TERÉN</t>
  </si>
  <si>
    <t>Pol178</t>
  </si>
  <si>
    <t>chemické odplevelení</t>
  </si>
  <si>
    <t>Pol179</t>
  </si>
  <si>
    <t>herbicid totální, Roundup Klasik, bal. 1 l (např.Roundup 1l/1000m2)</t>
  </si>
  <si>
    <t>Pol180</t>
  </si>
  <si>
    <t>příprava výsadbové plochy ve svahu  od 1:2 do 1:1</t>
  </si>
  <si>
    <t>Pol181</t>
  </si>
  <si>
    <t>uhrabání plochy, 2x, od 1:2 do 1:1</t>
  </si>
  <si>
    <t>Pol182</t>
  </si>
  <si>
    <t>rozprostření substrátu,  vrstva 200 mm, ve svahu od 1:2 do 1:1</t>
  </si>
  <si>
    <t>Pol183</t>
  </si>
  <si>
    <t>substát s kompostem, 200 mm + 10%</t>
  </si>
  <si>
    <t>Pol184</t>
  </si>
  <si>
    <t>kokosová síť s instalací na svah, +10% na překryv</t>
  </si>
  <si>
    <t>Pol185</t>
  </si>
  <si>
    <t>hloubení jamek do 0,01m3, bez vým půdy</t>
  </si>
  <si>
    <t>Pol186</t>
  </si>
  <si>
    <t>výsadba trvalek, travin cibulovin</t>
  </si>
  <si>
    <t>Pol187</t>
  </si>
  <si>
    <t>mulčování vysázených rostlin, vrstva 7cm</t>
  </si>
  <si>
    <t>Pol188</t>
  </si>
  <si>
    <t>mulč-borka jemná</t>
  </si>
  <si>
    <t>Pol189</t>
  </si>
  <si>
    <t>zalití rostlin, 0,01m3 /m2 1x</t>
  </si>
  <si>
    <t>Celkem</t>
  </si>
  <si>
    <t>VÝSADBA TRVALEK, TRAVIN, CIBULOVIN- STŘECHA</t>
  </si>
  <si>
    <t>Pol190</t>
  </si>
  <si>
    <t>pokládka ochranné textilie RMS 500/PES/PP/ACRYL (500/m2,tl 4mm)</t>
  </si>
  <si>
    <t>Pol191</t>
  </si>
  <si>
    <t>ochranná textilie RMS 500 +10% překryv, prořez</t>
  </si>
  <si>
    <t>Pol192</t>
  </si>
  <si>
    <t>pro kačírkový lem- vytažení geotextilie kolmo nahoru/boky, tj.(68,6m x 0,2m)+10%=15,1m2</t>
  </si>
  <si>
    <t>Pol193</t>
  </si>
  <si>
    <t>kačírkový lem-rozprostření na geotextilii (po obvodu kačírková lišta)</t>
  </si>
  <si>
    <t>Pol194</t>
  </si>
  <si>
    <t>kačírková lišta po obvodu střechy- instalace, včetně materiálu</t>
  </si>
  <si>
    <t>Pol195</t>
  </si>
  <si>
    <t>kačírek  fr16/32,kačírek praný, oblý, šedý; vrstva 110-150mm;</t>
  </si>
  <si>
    <t>Pol196</t>
  </si>
  <si>
    <t>pokládka hydraokumulační folie FDK 40 (40mm) s drenážním zásypem Perl fr 8/16</t>
  </si>
  <si>
    <t>Pol197</t>
  </si>
  <si>
    <t>hydraokumulační vrstva FDK 40</t>
  </si>
  <si>
    <t>Pol198</t>
  </si>
  <si>
    <t>rozprostření drtě-Perl 8/16, tl vrstvy 40mm, včetně materiálu</t>
  </si>
  <si>
    <t>Pol199</t>
  </si>
  <si>
    <t>pokládka filtrační textílie 105g/m2</t>
  </si>
  <si>
    <t>Pol200</t>
  </si>
  <si>
    <t>filtrační textilie 105 PP (105g/m2; 1,5mm)+ 10% překryv, prořez</t>
  </si>
  <si>
    <t>Pol201</t>
  </si>
  <si>
    <t>kontrolní šachta (garážový set) s víkem, v 100mm (zvážit vhodné použití krytu guly na místě dle výsledného stavu krytí gul, pokud nebude v dodávce stavby)</t>
  </si>
  <si>
    <t>Pol202</t>
  </si>
  <si>
    <t>rozprostření substrátu, vrstva 110 – 150mm + na modelace/vrstva 100mm;  (121,7m2  x 0,15m) + (18m2 x 0,1m) + 10% na slehnutí=  (18,25+1,8) x 1,1</t>
  </si>
  <si>
    <t>Pol203</t>
  </si>
  <si>
    <t>intenzivní střešní substrát, typ i, lehký (121,7m2  x 0,15m) +( 18m2 x 0,1m) + 10% na slehnutí=  (18,25+1,8)m2 x1,1= 22,05m3</t>
  </si>
  <si>
    <t>Pol204</t>
  </si>
  <si>
    <t>plošná úprava terénu</t>
  </si>
  <si>
    <t>Pol205</t>
  </si>
  <si>
    <t>sortiment</t>
  </si>
  <si>
    <t>Pol206</t>
  </si>
  <si>
    <t>hloubení jamek do 0,005m3 bez výměny půdy</t>
  </si>
  <si>
    <t>Pol207</t>
  </si>
  <si>
    <t>výsadba trvalek, travin, cibulovin, do pr balu 120mm</t>
  </si>
  <si>
    <t>Pol208</t>
  </si>
  <si>
    <t>manipulace s rostl.materiálem /přenos do výšky</t>
  </si>
  <si>
    <t>Pol209</t>
  </si>
  <si>
    <t>zalití bez dovozu vody (0,01m3/m2)</t>
  </si>
  <si>
    <t>Pol210</t>
  </si>
  <si>
    <t>přesun hmot a mateiálů</t>
  </si>
  <si>
    <t>ZALOŽENÍ  TRÁVNÍKU A PLOCHY SE ZATRAVŇOVACÍ DLAŽBOU</t>
  </si>
  <si>
    <t>Pol211</t>
  </si>
  <si>
    <t>chemické odplevelení- na stávající ploše trávníku pro rekonstrukci trávníku</t>
  </si>
  <si>
    <t>Pol212</t>
  </si>
  <si>
    <t>rozrušení půdy na hloubku 150mm před úpravou substrátu- rekonstrukce trávníku</t>
  </si>
  <si>
    <t>Pol213</t>
  </si>
  <si>
    <t>rozpostření substrátu – pouze jako doplněk do stávající nivelety-srovnání, odhad, vrstva 100 mm na cca 50m2+10% na slehnutí; = (50*0,1*1,1) =5,5m3</t>
  </si>
  <si>
    <t>Pol214</t>
  </si>
  <si>
    <t>substrát trávníkový (doplnění)</t>
  </si>
  <si>
    <t>Pol215</t>
  </si>
  <si>
    <t>rozprostření trávníkového substrátu s příměsí písku mezi spáry dlažby, vrstva 80mm +10% na slehnutí</t>
  </si>
  <si>
    <t>Pol216</t>
  </si>
  <si>
    <t>substrát s příměsí písku</t>
  </si>
  <si>
    <t>Poznámka k položce:
Poznámka k položce: technické souvrství pro část se zatravňovací dlažbou – příprava podkladu v dodávce stavby; vlastní dodávka veget.úprav – pouze výplň spár mezi dlažbou, odhad spár cca 2cm, odhad substrátu na 20% celkové plochy 35m2;   tj 3,5m2</t>
  </si>
  <si>
    <t>Pol217</t>
  </si>
  <si>
    <t>založení trávníku parkového výsevem</t>
  </si>
  <si>
    <t>Pol218</t>
  </si>
  <si>
    <t>založení trávníku ve spárach dlažby</t>
  </si>
  <si>
    <t>Pol219</t>
  </si>
  <si>
    <t>smes osiva (0,025kg/m2)- parkový trávník</t>
  </si>
  <si>
    <t>Pol220</t>
  </si>
  <si>
    <t>smes osiva (0,025 kg/m2) -trávník zátěžový</t>
  </si>
  <si>
    <t>Pol221</t>
  </si>
  <si>
    <t>obdělání půdy válením, 2x</t>
  </si>
  <si>
    <t>Pol222</t>
  </si>
  <si>
    <t>obdělání půdy upěchováním</t>
  </si>
  <si>
    <t>Pol223</t>
  </si>
  <si>
    <t>zalití rostlin, 0,01m3/m2 1x</t>
  </si>
  <si>
    <t>OCHRANA STROMŮ</t>
  </si>
  <si>
    <t>Pol224</t>
  </si>
  <si>
    <t>rozebrání a odstranění bednění u stávajících stromů</t>
  </si>
  <si>
    <t>Poznámka k položce:
Poznámka k položce: přesun hmot a materiálů</t>
  </si>
  <si>
    <t>PĚSTEBNÍ ZÁSAHY U PONECHÁVANÝCH STROMŮ</t>
  </si>
  <si>
    <t>Pol225</t>
  </si>
  <si>
    <t>Řez stromu zdravotní  (S-RZ) o ploše koruny do 600m2 lezeckou technikou</t>
  </si>
  <si>
    <t>Pol226</t>
  </si>
  <si>
    <t>Příplatek za stížené podmínky pod stromemm za každých i započatých 25% překážky z plochy vymezené okapovou líniií stromu při řezu, plochy koruny stromu do</t>
  </si>
  <si>
    <t>Pol227</t>
  </si>
  <si>
    <t>Řez stromu bezpečnstní (S-BR) lezeckou technikou o ploše koruny do 600m2</t>
  </si>
  <si>
    <t>Demolice stávajícího objektu vč. kompletní likvidace a poplatku za skládku. Na demolici stávajícího objektu byla vypracována samostatná dokumentace bouracích prací, kterou vypracovala firma Pavel Hnilička Architects + Planners v červnu 2021. Tato dokumentace je součástí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</si>
</sst>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3"/>
      <c r="AQ5" s="23"/>
      <c r="AR5" s="21"/>
      <c r="BE5" s="27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3"/>
      <c r="AQ6" s="23"/>
      <c r="AR6" s="21"/>
      <c r="BE6" s="27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9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9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9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9"/>
      <c r="BS13" s="18" t="s">
        <v>6</v>
      </c>
    </row>
    <row r="14" spans="2:71" ht="12.75">
      <c r="B14" s="22"/>
      <c r="C14" s="23"/>
      <c r="D14" s="23"/>
      <c r="E14" s="284" t="s">
        <v>29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9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9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9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9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9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9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9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9"/>
    </row>
    <row r="23" spans="2:57" s="1" customFormat="1" ht="16.5" customHeight="1">
      <c r="B23" s="22"/>
      <c r="C23" s="23"/>
      <c r="D23" s="23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3"/>
      <c r="AP23" s="23"/>
      <c r="AQ23" s="23"/>
      <c r="AR23" s="21"/>
      <c r="BE23" s="27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9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7">
        <f>ROUND(AG94,2)</f>
        <v>0</v>
      </c>
      <c r="AL26" s="288"/>
      <c r="AM26" s="288"/>
      <c r="AN26" s="288"/>
      <c r="AO26" s="288"/>
      <c r="AP26" s="37"/>
      <c r="AQ26" s="37"/>
      <c r="AR26" s="40"/>
      <c r="BE26" s="27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9" t="s">
        <v>37</v>
      </c>
      <c r="M28" s="289"/>
      <c r="N28" s="289"/>
      <c r="O28" s="289"/>
      <c r="P28" s="289"/>
      <c r="Q28" s="37"/>
      <c r="R28" s="37"/>
      <c r="S28" s="37"/>
      <c r="T28" s="37"/>
      <c r="U28" s="37"/>
      <c r="V28" s="37"/>
      <c r="W28" s="289" t="s">
        <v>38</v>
      </c>
      <c r="X28" s="289"/>
      <c r="Y28" s="289"/>
      <c r="Z28" s="289"/>
      <c r="AA28" s="289"/>
      <c r="AB28" s="289"/>
      <c r="AC28" s="289"/>
      <c r="AD28" s="289"/>
      <c r="AE28" s="289"/>
      <c r="AF28" s="37"/>
      <c r="AG28" s="37"/>
      <c r="AH28" s="37"/>
      <c r="AI28" s="37"/>
      <c r="AJ28" s="37"/>
      <c r="AK28" s="289" t="s">
        <v>39</v>
      </c>
      <c r="AL28" s="289"/>
      <c r="AM28" s="289"/>
      <c r="AN28" s="289"/>
      <c r="AO28" s="289"/>
      <c r="AP28" s="37"/>
      <c r="AQ28" s="37"/>
      <c r="AR28" s="40"/>
      <c r="BE28" s="279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3">
        <v>0.21</v>
      </c>
      <c r="M29" s="272"/>
      <c r="N29" s="272"/>
      <c r="O29" s="272"/>
      <c r="P29" s="272"/>
      <c r="Q29" s="42"/>
      <c r="R29" s="42"/>
      <c r="S29" s="42"/>
      <c r="T29" s="42"/>
      <c r="U29" s="42"/>
      <c r="V29" s="42"/>
      <c r="W29" s="271">
        <f>ROUND(AZ94,2)</f>
        <v>0</v>
      </c>
      <c r="X29" s="272"/>
      <c r="Y29" s="272"/>
      <c r="Z29" s="272"/>
      <c r="AA29" s="272"/>
      <c r="AB29" s="272"/>
      <c r="AC29" s="272"/>
      <c r="AD29" s="272"/>
      <c r="AE29" s="272"/>
      <c r="AF29" s="42"/>
      <c r="AG29" s="42"/>
      <c r="AH29" s="42"/>
      <c r="AI29" s="42"/>
      <c r="AJ29" s="42"/>
      <c r="AK29" s="271">
        <f>ROUND(AV94,2)</f>
        <v>0</v>
      </c>
      <c r="AL29" s="272"/>
      <c r="AM29" s="272"/>
      <c r="AN29" s="272"/>
      <c r="AO29" s="272"/>
      <c r="AP29" s="42"/>
      <c r="AQ29" s="42"/>
      <c r="AR29" s="43"/>
      <c r="BE29" s="280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3">
        <v>0.15</v>
      </c>
      <c r="M30" s="272"/>
      <c r="N30" s="272"/>
      <c r="O30" s="272"/>
      <c r="P30" s="272"/>
      <c r="Q30" s="42"/>
      <c r="R30" s="42"/>
      <c r="S30" s="42"/>
      <c r="T30" s="42"/>
      <c r="U30" s="42"/>
      <c r="V30" s="42"/>
      <c r="W30" s="271">
        <f>ROUND(BA94,2)</f>
        <v>0</v>
      </c>
      <c r="X30" s="272"/>
      <c r="Y30" s="272"/>
      <c r="Z30" s="272"/>
      <c r="AA30" s="272"/>
      <c r="AB30" s="272"/>
      <c r="AC30" s="272"/>
      <c r="AD30" s="272"/>
      <c r="AE30" s="272"/>
      <c r="AF30" s="42"/>
      <c r="AG30" s="42"/>
      <c r="AH30" s="42"/>
      <c r="AI30" s="42"/>
      <c r="AJ30" s="42"/>
      <c r="AK30" s="271">
        <f>ROUND(AW94,2)</f>
        <v>0</v>
      </c>
      <c r="AL30" s="272"/>
      <c r="AM30" s="272"/>
      <c r="AN30" s="272"/>
      <c r="AO30" s="272"/>
      <c r="AP30" s="42"/>
      <c r="AQ30" s="42"/>
      <c r="AR30" s="43"/>
      <c r="BE30" s="280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3">
        <v>0.21</v>
      </c>
      <c r="M31" s="272"/>
      <c r="N31" s="272"/>
      <c r="O31" s="272"/>
      <c r="P31" s="272"/>
      <c r="Q31" s="42"/>
      <c r="R31" s="42"/>
      <c r="S31" s="42"/>
      <c r="T31" s="42"/>
      <c r="U31" s="42"/>
      <c r="V31" s="42"/>
      <c r="W31" s="271">
        <f>ROUND(BB94,2)</f>
        <v>0</v>
      </c>
      <c r="X31" s="272"/>
      <c r="Y31" s="272"/>
      <c r="Z31" s="272"/>
      <c r="AA31" s="272"/>
      <c r="AB31" s="272"/>
      <c r="AC31" s="272"/>
      <c r="AD31" s="272"/>
      <c r="AE31" s="272"/>
      <c r="AF31" s="42"/>
      <c r="AG31" s="42"/>
      <c r="AH31" s="42"/>
      <c r="AI31" s="42"/>
      <c r="AJ31" s="42"/>
      <c r="AK31" s="271">
        <v>0</v>
      </c>
      <c r="AL31" s="272"/>
      <c r="AM31" s="272"/>
      <c r="AN31" s="272"/>
      <c r="AO31" s="272"/>
      <c r="AP31" s="42"/>
      <c r="AQ31" s="42"/>
      <c r="AR31" s="43"/>
      <c r="BE31" s="280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3">
        <v>0.15</v>
      </c>
      <c r="M32" s="272"/>
      <c r="N32" s="272"/>
      <c r="O32" s="272"/>
      <c r="P32" s="272"/>
      <c r="Q32" s="42"/>
      <c r="R32" s="42"/>
      <c r="S32" s="42"/>
      <c r="T32" s="42"/>
      <c r="U32" s="42"/>
      <c r="V32" s="42"/>
      <c r="W32" s="271">
        <f>ROUND(BC94,2)</f>
        <v>0</v>
      </c>
      <c r="X32" s="272"/>
      <c r="Y32" s="272"/>
      <c r="Z32" s="272"/>
      <c r="AA32" s="272"/>
      <c r="AB32" s="272"/>
      <c r="AC32" s="272"/>
      <c r="AD32" s="272"/>
      <c r="AE32" s="272"/>
      <c r="AF32" s="42"/>
      <c r="AG32" s="42"/>
      <c r="AH32" s="42"/>
      <c r="AI32" s="42"/>
      <c r="AJ32" s="42"/>
      <c r="AK32" s="271">
        <v>0</v>
      </c>
      <c r="AL32" s="272"/>
      <c r="AM32" s="272"/>
      <c r="AN32" s="272"/>
      <c r="AO32" s="272"/>
      <c r="AP32" s="42"/>
      <c r="AQ32" s="42"/>
      <c r="AR32" s="43"/>
      <c r="BE32" s="280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3">
        <v>0</v>
      </c>
      <c r="M33" s="272"/>
      <c r="N33" s="272"/>
      <c r="O33" s="272"/>
      <c r="P33" s="272"/>
      <c r="Q33" s="42"/>
      <c r="R33" s="42"/>
      <c r="S33" s="42"/>
      <c r="T33" s="42"/>
      <c r="U33" s="42"/>
      <c r="V33" s="42"/>
      <c r="W33" s="271">
        <f>ROUND(BD94,2)</f>
        <v>0</v>
      </c>
      <c r="X33" s="272"/>
      <c r="Y33" s="272"/>
      <c r="Z33" s="272"/>
      <c r="AA33" s="272"/>
      <c r="AB33" s="272"/>
      <c r="AC33" s="272"/>
      <c r="AD33" s="272"/>
      <c r="AE33" s="272"/>
      <c r="AF33" s="42"/>
      <c r="AG33" s="42"/>
      <c r="AH33" s="42"/>
      <c r="AI33" s="42"/>
      <c r="AJ33" s="42"/>
      <c r="AK33" s="271">
        <v>0</v>
      </c>
      <c r="AL33" s="272"/>
      <c r="AM33" s="272"/>
      <c r="AN33" s="272"/>
      <c r="AO33" s="272"/>
      <c r="AP33" s="42"/>
      <c r="AQ33" s="42"/>
      <c r="AR33" s="43"/>
      <c r="BE33" s="28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9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7" t="s">
        <v>48</v>
      </c>
      <c r="Y35" s="275"/>
      <c r="Z35" s="275"/>
      <c r="AA35" s="275"/>
      <c r="AB35" s="275"/>
      <c r="AC35" s="46"/>
      <c r="AD35" s="46"/>
      <c r="AE35" s="46"/>
      <c r="AF35" s="46"/>
      <c r="AG35" s="46"/>
      <c r="AH35" s="46"/>
      <c r="AI35" s="46"/>
      <c r="AJ35" s="46"/>
      <c r="AK35" s="274">
        <f>SUM(AK26:AK33)</f>
        <v>0</v>
      </c>
      <c r="AL35" s="275"/>
      <c r="AM35" s="275"/>
      <c r="AN35" s="275"/>
      <c r="AO35" s="27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Z2020125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0" t="str">
        <f>K6</f>
        <v>TENISOVÝ KLUB NA OŘECHOVCE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Na Ořechovce, Střešovice, 162 00 Praha 6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2" t="str">
        <f>IF(AN8="","",AN8)</f>
        <v>13. 4. 2022</v>
      </c>
      <c r="AN87" s="30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Městská část Praha 6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3" t="str">
        <f>IF(E17="","",E17)</f>
        <v>Pavel Hnilička Architects+Planners, s. r. o.</v>
      </c>
      <c r="AN89" s="304"/>
      <c r="AO89" s="304"/>
      <c r="AP89" s="304"/>
      <c r="AQ89" s="37"/>
      <c r="AR89" s="40"/>
      <c r="AS89" s="305" t="s">
        <v>56</v>
      </c>
      <c r="AT89" s="30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3" t="str">
        <f>IF(E20="","",E20)</f>
        <v>QSB, s.r.o.</v>
      </c>
      <c r="AN90" s="304"/>
      <c r="AO90" s="304"/>
      <c r="AP90" s="304"/>
      <c r="AQ90" s="37"/>
      <c r="AR90" s="40"/>
      <c r="AS90" s="307"/>
      <c r="AT90" s="30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9"/>
      <c r="AT91" s="31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3" t="s">
        <v>57</v>
      </c>
      <c r="D92" s="294"/>
      <c r="E92" s="294"/>
      <c r="F92" s="294"/>
      <c r="G92" s="294"/>
      <c r="H92" s="74"/>
      <c r="I92" s="296" t="s">
        <v>58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5" t="s">
        <v>59</v>
      </c>
      <c r="AH92" s="294"/>
      <c r="AI92" s="294"/>
      <c r="AJ92" s="294"/>
      <c r="AK92" s="294"/>
      <c r="AL92" s="294"/>
      <c r="AM92" s="294"/>
      <c r="AN92" s="296" t="s">
        <v>60</v>
      </c>
      <c r="AO92" s="294"/>
      <c r="AP92" s="297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8">
        <f>ROUND(SUM(AG95:AG101),2)</f>
        <v>0</v>
      </c>
      <c r="AH94" s="298"/>
      <c r="AI94" s="298"/>
      <c r="AJ94" s="298"/>
      <c r="AK94" s="298"/>
      <c r="AL94" s="298"/>
      <c r="AM94" s="298"/>
      <c r="AN94" s="299">
        <f aca="true" t="shared" si="0" ref="AN94:AN101">SUM(AG94,AT94)</f>
        <v>0</v>
      </c>
      <c r="AO94" s="299"/>
      <c r="AP94" s="299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2" t="s">
        <v>81</v>
      </c>
      <c r="E95" s="292"/>
      <c r="F95" s="292"/>
      <c r="G95" s="292"/>
      <c r="H95" s="292"/>
      <c r="I95" s="97"/>
      <c r="J95" s="292" t="s">
        <v>82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0">
        <f>'01 - Ostatní a vedlejší r...'!J30</f>
        <v>0</v>
      </c>
      <c r="AH95" s="291"/>
      <c r="AI95" s="291"/>
      <c r="AJ95" s="291"/>
      <c r="AK95" s="291"/>
      <c r="AL95" s="291"/>
      <c r="AM95" s="291"/>
      <c r="AN95" s="290">
        <f t="shared" si="0"/>
        <v>0</v>
      </c>
      <c r="AO95" s="291"/>
      <c r="AP95" s="291"/>
      <c r="AQ95" s="98" t="s">
        <v>83</v>
      </c>
      <c r="AR95" s="99"/>
      <c r="AS95" s="100">
        <v>0</v>
      </c>
      <c r="AT95" s="101">
        <f t="shared" si="1"/>
        <v>0</v>
      </c>
      <c r="AU95" s="102">
        <f>'01 - Ostatní a vedlejší r...'!P122</f>
        <v>0</v>
      </c>
      <c r="AV95" s="101">
        <f>'01 - Ostatní a vedlejší r...'!J33</f>
        <v>0</v>
      </c>
      <c r="AW95" s="101">
        <f>'01 - Ostatní a vedlejší r...'!J34</f>
        <v>0</v>
      </c>
      <c r="AX95" s="101">
        <f>'01 - Ostatní a vedlejší r...'!J35</f>
        <v>0</v>
      </c>
      <c r="AY95" s="101">
        <f>'01 - Ostatní a vedlejší r...'!J36</f>
        <v>0</v>
      </c>
      <c r="AZ95" s="101">
        <f>'01 - Ostatní a vedlejší r...'!F33</f>
        <v>0</v>
      </c>
      <c r="BA95" s="101">
        <f>'01 - Ostatní a vedlejší r...'!F34</f>
        <v>0</v>
      </c>
      <c r="BB95" s="101">
        <f>'01 - Ostatní a vedlejší r...'!F35</f>
        <v>0</v>
      </c>
      <c r="BC95" s="101">
        <f>'01 - Ostatní a vedlejší r...'!F36</f>
        <v>0</v>
      </c>
      <c r="BD95" s="103">
        <f>'01 - Ostatní a vedlejší r...'!F37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2" t="s">
        <v>87</v>
      </c>
      <c r="E96" s="292"/>
      <c r="F96" s="292"/>
      <c r="G96" s="292"/>
      <c r="H96" s="292"/>
      <c r="I96" s="97"/>
      <c r="J96" s="292" t="s">
        <v>88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0">
        <f>'02 - Architektonicko-stav...'!J30</f>
        <v>0</v>
      </c>
      <c r="AH96" s="291"/>
      <c r="AI96" s="291"/>
      <c r="AJ96" s="291"/>
      <c r="AK96" s="291"/>
      <c r="AL96" s="291"/>
      <c r="AM96" s="291"/>
      <c r="AN96" s="290">
        <f t="shared" si="0"/>
        <v>0</v>
      </c>
      <c r="AO96" s="291"/>
      <c r="AP96" s="291"/>
      <c r="AQ96" s="98" t="s">
        <v>83</v>
      </c>
      <c r="AR96" s="99"/>
      <c r="AS96" s="100">
        <v>0</v>
      </c>
      <c r="AT96" s="101">
        <f t="shared" si="1"/>
        <v>0</v>
      </c>
      <c r="AU96" s="102">
        <f>'02 - Architektonicko-stav...'!P140</f>
        <v>0</v>
      </c>
      <c r="AV96" s="101">
        <f>'02 - Architektonicko-stav...'!J33</f>
        <v>0</v>
      </c>
      <c r="AW96" s="101">
        <f>'02 - Architektonicko-stav...'!J34</f>
        <v>0</v>
      </c>
      <c r="AX96" s="101">
        <f>'02 - Architektonicko-stav...'!J35</f>
        <v>0</v>
      </c>
      <c r="AY96" s="101">
        <f>'02 - Architektonicko-stav...'!J36</f>
        <v>0</v>
      </c>
      <c r="AZ96" s="101">
        <f>'02 - Architektonicko-stav...'!F33</f>
        <v>0</v>
      </c>
      <c r="BA96" s="101">
        <f>'02 - Architektonicko-stav...'!F34</f>
        <v>0</v>
      </c>
      <c r="BB96" s="101">
        <f>'02 - Architektonicko-stav...'!F35</f>
        <v>0</v>
      </c>
      <c r="BC96" s="101">
        <f>'02 - Architektonicko-stav...'!F36</f>
        <v>0</v>
      </c>
      <c r="BD96" s="103">
        <f>'02 - Architektonicko-stav...'!F37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91" s="7" customFormat="1" ht="16.5" customHeight="1">
      <c r="A97" s="94" t="s">
        <v>80</v>
      </c>
      <c r="B97" s="95"/>
      <c r="C97" s="96"/>
      <c r="D97" s="292" t="s">
        <v>90</v>
      </c>
      <c r="E97" s="292"/>
      <c r="F97" s="292"/>
      <c r="G97" s="292"/>
      <c r="H97" s="292"/>
      <c r="I97" s="97"/>
      <c r="J97" s="292" t="s">
        <v>91</v>
      </c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0">
        <f>'03 - ZTI a přípojky'!J30</f>
        <v>0</v>
      </c>
      <c r="AH97" s="291"/>
      <c r="AI97" s="291"/>
      <c r="AJ97" s="291"/>
      <c r="AK97" s="291"/>
      <c r="AL97" s="291"/>
      <c r="AM97" s="291"/>
      <c r="AN97" s="290">
        <f t="shared" si="0"/>
        <v>0</v>
      </c>
      <c r="AO97" s="291"/>
      <c r="AP97" s="291"/>
      <c r="AQ97" s="98" t="s">
        <v>83</v>
      </c>
      <c r="AR97" s="99"/>
      <c r="AS97" s="100">
        <v>0</v>
      </c>
      <c r="AT97" s="101">
        <f t="shared" si="1"/>
        <v>0</v>
      </c>
      <c r="AU97" s="102">
        <f>'03 - ZTI a přípojky'!P138</f>
        <v>0</v>
      </c>
      <c r="AV97" s="101">
        <f>'03 - ZTI a přípojky'!J33</f>
        <v>0</v>
      </c>
      <c r="AW97" s="101">
        <f>'03 - ZTI a přípojky'!J34</f>
        <v>0</v>
      </c>
      <c r="AX97" s="101">
        <f>'03 - ZTI a přípojky'!J35</f>
        <v>0</v>
      </c>
      <c r="AY97" s="101">
        <f>'03 - ZTI a přípojky'!J36</f>
        <v>0</v>
      </c>
      <c r="AZ97" s="101">
        <f>'03 - ZTI a přípojky'!F33</f>
        <v>0</v>
      </c>
      <c r="BA97" s="101">
        <f>'03 - ZTI a přípojky'!F34</f>
        <v>0</v>
      </c>
      <c r="BB97" s="101">
        <f>'03 - ZTI a přípojky'!F35</f>
        <v>0</v>
      </c>
      <c r="BC97" s="101">
        <f>'03 - ZTI a přípojky'!F36</f>
        <v>0</v>
      </c>
      <c r="BD97" s="103">
        <f>'03 - ZTI a přípojky'!F37</f>
        <v>0</v>
      </c>
      <c r="BT97" s="104" t="s">
        <v>84</v>
      </c>
      <c r="BV97" s="104" t="s">
        <v>78</v>
      </c>
      <c r="BW97" s="104" t="s">
        <v>92</v>
      </c>
      <c r="BX97" s="104" t="s">
        <v>5</v>
      </c>
      <c r="CL97" s="104" t="s">
        <v>1</v>
      </c>
      <c r="CM97" s="104" t="s">
        <v>86</v>
      </c>
    </row>
    <row r="98" spans="1:91" s="7" customFormat="1" ht="16.5" customHeight="1">
      <c r="A98" s="94" t="s">
        <v>80</v>
      </c>
      <c r="B98" s="95"/>
      <c r="C98" s="96"/>
      <c r="D98" s="292" t="s">
        <v>93</v>
      </c>
      <c r="E98" s="292"/>
      <c r="F98" s="292"/>
      <c r="G98" s="292"/>
      <c r="H98" s="292"/>
      <c r="I98" s="97"/>
      <c r="J98" s="292" t="s">
        <v>94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0">
        <f>'04 - Vzduchotechnika a ús...'!J30</f>
        <v>0</v>
      </c>
      <c r="AH98" s="291"/>
      <c r="AI98" s="291"/>
      <c r="AJ98" s="291"/>
      <c r="AK98" s="291"/>
      <c r="AL98" s="291"/>
      <c r="AM98" s="291"/>
      <c r="AN98" s="290">
        <f t="shared" si="0"/>
        <v>0</v>
      </c>
      <c r="AO98" s="291"/>
      <c r="AP98" s="291"/>
      <c r="AQ98" s="98" t="s">
        <v>83</v>
      </c>
      <c r="AR98" s="99"/>
      <c r="AS98" s="100">
        <v>0</v>
      </c>
      <c r="AT98" s="101">
        <f t="shared" si="1"/>
        <v>0</v>
      </c>
      <c r="AU98" s="102">
        <f>'04 - Vzduchotechnika a ús...'!P125</f>
        <v>0</v>
      </c>
      <c r="AV98" s="101">
        <f>'04 - Vzduchotechnika a ús...'!J33</f>
        <v>0</v>
      </c>
      <c r="AW98" s="101">
        <f>'04 - Vzduchotechnika a ús...'!J34</f>
        <v>0</v>
      </c>
      <c r="AX98" s="101">
        <f>'04 - Vzduchotechnika a ús...'!J35</f>
        <v>0</v>
      </c>
      <c r="AY98" s="101">
        <f>'04 - Vzduchotechnika a ús...'!J36</f>
        <v>0</v>
      </c>
      <c r="AZ98" s="101">
        <f>'04 - Vzduchotechnika a ús...'!F33</f>
        <v>0</v>
      </c>
      <c r="BA98" s="101">
        <f>'04 - Vzduchotechnika a ús...'!F34</f>
        <v>0</v>
      </c>
      <c r="BB98" s="101">
        <f>'04 - Vzduchotechnika a ús...'!F35</f>
        <v>0</v>
      </c>
      <c r="BC98" s="101">
        <f>'04 - Vzduchotechnika a ús...'!F36</f>
        <v>0</v>
      </c>
      <c r="BD98" s="103">
        <f>'04 - Vzduchotechnika a ús...'!F37</f>
        <v>0</v>
      </c>
      <c r="BT98" s="104" t="s">
        <v>84</v>
      </c>
      <c r="BV98" s="104" t="s">
        <v>78</v>
      </c>
      <c r="BW98" s="104" t="s">
        <v>95</v>
      </c>
      <c r="BX98" s="104" t="s">
        <v>5</v>
      </c>
      <c r="CL98" s="104" t="s">
        <v>1</v>
      </c>
      <c r="CM98" s="104" t="s">
        <v>86</v>
      </c>
    </row>
    <row r="99" spans="1:91" s="7" customFormat="1" ht="16.5" customHeight="1">
      <c r="A99" s="94" t="s">
        <v>80</v>
      </c>
      <c r="B99" s="95"/>
      <c r="C99" s="96"/>
      <c r="D99" s="292" t="s">
        <v>96</v>
      </c>
      <c r="E99" s="292"/>
      <c r="F99" s="292"/>
      <c r="G99" s="292"/>
      <c r="H99" s="292"/>
      <c r="I99" s="97"/>
      <c r="J99" s="292" t="s">
        <v>97</v>
      </c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0">
        <f>'05 - Elektroinstalace sil...'!J30</f>
        <v>0</v>
      </c>
      <c r="AH99" s="291"/>
      <c r="AI99" s="291"/>
      <c r="AJ99" s="291"/>
      <c r="AK99" s="291"/>
      <c r="AL99" s="291"/>
      <c r="AM99" s="291"/>
      <c r="AN99" s="290">
        <f t="shared" si="0"/>
        <v>0</v>
      </c>
      <c r="AO99" s="291"/>
      <c r="AP99" s="291"/>
      <c r="AQ99" s="98" t="s">
        <v>83</v>
      </c>
      <c r="AR99" s="99"/>
      <c r="AS99" s="100">
        <v>0</v>
      </c>
      <c r="AT99" s="101">
        <f t="shared" si="1"/>
        <v>0</v>
      </c>
      <c r="AU99" s="102">
        <f>'05 - Elektroinstalace sil...'!P156</f>
        <v>0</v>
      </c>
      <c r="AV99" s="101">
        <f>'05 - Elektroinstalace sil...'!J33</f>
        <v>0</v>
      </c>
      <c r="AW99" s="101">
        <f>'05 - Elektroinstalace sil...'!J34</f>
        <v>0</v>
      </c>
      <c r="AX99" s="101">
        <f>'05 - Elektroinstalace sil...'!J35</f>
        <v>0</v>
      </c>
      <c r="AY99" s="101">
        <f>'05 - Elektroinstalace sil...'!J36</f>
        <v>0</v>
      </c>
      <c r="AZ99" s="101">
        <f>'05 - Elektroinstalace sil...'!F33</f>
        <v>0</v>
      </c>
      <c r="BA99" s="101">
        <f>'05 - Elektroinstalace sil...'!F34</f>
        <v>0</v>
      </c>
      <c r="BB99" s="101">
        <f>'05 - Elektroinstalace sil...'!F35</f>
        <v>0</v>
      </c>
      <c r="BC99" s="101">
        <f>'05 - Elektroinstalace sil...'!F36</f>
        <v>0</v>
      </c>
      <c r="BD99" s="103">
        <f>'05 - Elektroinstalace sil...'!F37</f>
        <v>0</v>
      </c>
      <c r="BT99" s="104" t="s">
        <v>84</v>
      </c>
      <c r="BV99" s="104" t="s">
        <v>78</v>
      </c>
      <c r="BW99" s="104" t="s">
        <v>98</v>
      </c>
      <c r="BX99" s="104" t="s">
        <v>5</v>
      </c>
      <c r="CL99" s="104" t="s">
        <v>1</v>
      </c>
      <c r="CM99" s="104" t="s">
        <v>86</v>
      </c>
    </row>
    <row r="100" spans="1:91" s="7" customFormat="1" ht="16.5" customHeight="1">
      <c r="A100" s="94" t="s">
        <v>80</v>
      </c>
      <c r="B100" s="95"/>
      <c r="C100" s="96"/>
      <c r="D100" s="292" t="s">
        <v>99</v>
      </c>
      <c r="E100" s="292"/>
      <c r="F100" s="292"/>
      <c r="G100" s="292"/>
      <c r="H100" s="292"/>
      <c r="I100" s="97"/>
      <c r="J100" s="292" t="s">
        <v>100</v>
      </c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0">
        <f>'06 - Elektroinstalace sla...'!J30</f>
        <v>0</v>
      </c>
      <c r="AH100" s="291"/>
      <c r="AI100" s="291"/>
      <c r="AJ100" s="291"/>
      <c r="AK100" s="291"/>
      <c r="AL100" s="291"/>
      <c r="AM100" s="291"/>
      <c r="AN100" s="290">
        <f t="shared" si="0"/>
        <v>0</v>
      </c>
      <c r="AO100" s="291"/>
      <c r="AP100" s="291"/>
      <c r="AQ100" s="98" t="s">
        <v>83</v>
      </c>
      <c r="AR100" s="99"/>
      <c r="AS100" s="100">
        <v>0</v>
      </c>
      <c r="AT100" s="101">
        <f t="shared" si="1"/>
        <v>0</v>
      </c>
      <c r="AU100" s="102">
        <f>'06 - Elektroinstalace sla...'!P119</f>
        <v>0</v>
      </c>
      <c r="AV100" s="101">
        <f>'06 - Elektroinstalace sla...'!J33</f>
        <v>0</v>
      </c>
      <c r="AW100" s="101">
        <f>'06 - Elektroinstalace sla...'!J34</f>
        <v>0</v>
      </c>
      <c r="AX100" s="101">
        <f>'06 - Elektroinstalace sla...'!J35</f>
        <v>0</v>
      </c>
      <c r="AY100" s="101">
        <f>'06 - Elektroinstalace sla...'!J36</f>
        <v>0</v>
      </c>
      <c r="AZ100" s="101">
        <f>'06 - Elektroinstalace sla...'!F33</f>
        <v>0</v>
      </c>
      <c r="BA100" s="101">
        <f>'06 - Elektroinstalace sla...'!F34</f>
        <v>0</v>
      </c>
      <c r="BB100" s="101">
        <f>'06 - Elektroinstalace sla...'!F35</f>
        <v>0</v>
      </c>
      <c r="BC100" s="101">
        <f>'06 - Elektroinstalace sla...'!F36</f>
        <v>0</v>
      </c>
      <c r="BD100" s="103">
        <f>'06 - Elektroinstalace sla...'!F37</f>
        <v>0</v>
      </c>
      <c r="BT100" s="104" t="s">
        <v>84</v>
      </c>
      <c r="BV100" s="104" t="s">
        <v>78</v>
      </c>
      <c r="BW100" s="104" t="s">
        <v>101</v>
      </c>
      <c r="BX100" s="104" t="s">
        <v>5</v>
      </c>
      <c r="CL100" s="104" t="s">
        <v>1</v>
      </c>
      <c r="CM100" s="104" t="s">
        <v>86</v>
      </c>
    </row>
    <row r="101" spans="1:91" s="7" customFormat="1" ht="16.5" customHeight="1">
      <c r="A101" s="94" t="s">
        <v>80</v>
      </c>
      <c r="B101" s="95"/>
      <c r="C101" s="96"/>
      <c r="D101" s="292" t="s">
        <v>102</v>
      </c>
      <c r="E101" s="292"/>
      <c r="F101" s="292"/>
      <c r="G101" s="292"/>
      <c r="H101" s="292"/>
      <c r="I101" s="97"/>
      <c r="J101" s="292" t="s">
        <v>103</v>
      </c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0">
        <f>'07 - Krajinářské práce'!J30</f>
        <v>0</v>
      </c>
      <c r="AH101" s="291"/>
      <c r="AI101" s="291"/>
      <c r="AJ101" s="291"/>
      <c r="AK101" s="291"/>
      <c r="AL101" s="291"/>
      <c r="AM101" s="291"/>
      <c r="AN101" s="290">
        <f t="shared" si="0"/>
        <v>0</v>
      </c>
      <c r="AO101" s="291"/>
      <c r="AP101" s="291"/>
      <c r="AQ101" s="98" t="s">
        <v>83</v>
      </c>
      <c r="AR101" s="99"/>
      <c r="AS101" s="105">
        <v>0</v>
      </c>
      <c r="AT101" s="106">
        <f t="shared" si="1"/>
        <v>0</v>
      </c>
      <c r="AU101" s="107">
        <f>'07 - Krajinářské práce'!P127</f>
        <v>0</v>
      </c>
      <c r="AV101" s="106">
        <f>'07 - Krajinářské práce'!J33</f>
        <v>0</v>
      </c>
      <c r="AW101" s="106">
        <f>'07 - Krajinářské práce'!J34</f>
        <v>0</v>
      </c>
      <c r="AX101" s="106">
        <f>'07 - Krajinářské práce'!J35</f>
        <v>0</v>
      </c>
      <c r="AY101" s="106">
        <f>'07 - Krajinářské práce'!J36</f>
        <v>0</v>
      </c>
      <c r="AZ101" s="106">
        <f>'07 - Krajinářské práce'!F33</f>
        <v>0</v>
      </c>
      <c r="BA101" s="106">
        <f>'07 - Krajinářské práce'!F34</f>
        <v>0</v>
      </c>
      <c r="BB101" s="106">
        <f>'07 - Krajinářské práce'!F35</f>
        <v>0</v>
      </c>
      <c r="BC101" s="106">
        <f>'07 - Krajinářské práce'!F36</f>
        <v>0</v>
      </c>
      <c r="BD101" s="108">
        <f>'07 - Krajinářské práce'!F37</f>
        <v>0</v>
      </c>
      <c r="BT101" s="104" t="s">
        <v>84</v>
      </c>
      <c r="BV101" s="104" t="s">
        <v>78</v>
      </c>
      <c r="BW101" s="104" t="s">
        <v>104</v>
      </c>
      <c r="BX101" s="104" t="s">
        <v>5</v>
      </c>
      <c r="CL101" s="104" t="s">
        <v>1</v>
      </c>
      <c r="CM101" s="104" t="s">
        <v>86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GPpqHlIRKakyzIcpt5x56dk9c34XqEBHt7flucpOjkIanljFFvP2m41DH8dHvLquFtIwOQWx6bwTxzFaH6A1pg==" saltValue="oKX1nL1aOC7m7TvVOwsucbbKid9uMAQ4HfYJiHLuX0JB2rR/hP4aJvbowlmhQR9oWcJDule83d8/P5oEcC9Mtg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Ostatní a vedlejší r...'!C2" display="/"/>
    <hyperlink ref="A96" location="'02 - Architektonicko-stav...'!C2" display="/"/>
    <hyperlink ref="A97" location="'03 - ZTI a přípojky'!C2" display="/"/>
    <hyperlink ref="A98" location="'04 - Vzduchotechnika a ús...'!C2" display="/"/>
    <hyperlink ref="A99" location="'05 - Elektroinstalace sil...'!C2" display="/"/>
    <hyperlink ref="A100" location="'06 - Elektroinstalace sla...'!C2" display="/"/>
    <hyperlink ref="A101" location="'07 - Krajinářské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workbookViewId="0" topLeftCell="A9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107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ROUND((SUM(BE122:BE150)),2)</f>
        <v>0</v>
      </c>
      <c r="G33" s="35"/>
      <c r="H33" s="35"/>
      <c r="I33" s="125">
        <v>0.21</v>
      </c>
      <c r="J33" s="124">
        <f>ROUND(((SUM(BE122:BE150))*I33),2)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ROUND((SUM(BF122:BF150)),2)</f>
        <v>0</v>
      </c>
      <c r="G34" s="35"/>
      <c r="H34" s="35"/>
      <c r="I34" s="125">
        <v>0.15</v>
      </c>
      <c r="J34" s="124">
        <f>ROUND(((SUM(BF122:BF150))*I34),2)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ROUND((SUM(BG122:BG150)),2)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ROUND((SUM(BH122:BH150)),2)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ROUND((SUM(BI122:BI150)),2)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01 - Ostatní a vedlejší rozpočtové náklady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113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>
      <c r="B98" s="148"/>
      <c r="C98" s="149"/>
      <c r="D98" s="150" t="s">
        <v>114</v>
      </c>
      <c r="E98" s="151"/>
      <c r="F98" s="151"/>
      <c r="G98" s="151"/>
      <c r="H98" s="151"/>
      <c r="I98" s="151"/>
      <c r="J98" s="152">
        <f>J132</f>
        <v>0</v>
      </c>
      <c r="K98" s="149"/>
      <c r="L98" s="153"/>
    </row>
    <row r="99" spans="2:12" s="9" customFormat="1" ht="24.95" customHeight="1">
      <c r="B99" s="148"/>
      <c r="C99" s="149"/>
      <c r="D99" s="150" t="s">
        <v>115</v>
      </c>
      <c r="E99" s="151"/>
      <c r="F99" s="151"/>
      <c r="G99" s="151"/>
      <c r="H99" s="151"/>
      <c r="I99" s="151"/>
      <c r="J99" s="152">
        <f>J134</f>
        <v>0</v>
      </c>
      <c r="K99" s="149"/>
      <c r="L99" s="153"/>
    </row>
    <row r="100" spans="2:12" s="9" customFormat="1" ht="24.95" customHeight="1">
      <c r="B100" s="148"/>
      <c r="C100" s="149"/>
      <c r="D100" s="150" t="s">
        <v>116</v>
      </c>
      <c r="E100" s="151"/>
      <c r="F100" s="151"/>
      <c r="G100" s="151"/>
      <c r="H100" s="151"/>
      <c r="I100" s="151"/>
      <c r="J100" s="152">
        <f>J138</f>
        <v>0</v>
      </c>
      <c r="K100" s="149"/>
      <c r="L100" s="153"/>
    </row>
    <row r="101" spans="2:12" s="9" customFormat="1" ht="24.95" customHeight="1">
      <c r="B101" s="148"/>
      <c r="C101" s="149"/>
      <c r="D101" s="150" t="s">
        <v>117</v>
      </c>
      <c r="E101" s="151"/>
      <c r="F101" s="151"/>
      <c r="G101" s="151"/>
      <c r="H101" s="151"/>
      <c r="I101" s="151"/>
      <c r="J101" s="152">
        <f>J147</f>
        <v>0</v>
      </c>
      <c r="K101" s="149"/>
      <c r="L101" s="153"/>
    </row>
    <row r="102" spans="2:12" s="9" customFormat="1" ht="24.95" customHeight="1">
      <c r="B102" s="148"/>
      <c r="C102" s="149"/>
      <c r="D102" s="150" t="s">
        <v>118</v>
      </c>
      <c r="E102" s="151"/>
      <c r="F102" s="151"/>
      <c r="G102" s="151"/>
      <c r="H102" s="151"/>
      <c r="I102" s="151"/>
      <c r="J102" s="152">
        <f>J149</f>
        <v>0</v>
      </c>
      <c r="K102" s="149"/>
      <c r="L102" s="153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2" t="str">
        <f>E7</f>
        <v>TENISOVÝ KLUB NA OŘECHOVCE</v>
      </c>
      <c r="F112" s="313"/>
      <c r="G112" s="313"/>
      <c r="H112" s="313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0" t="str">
        <f>E9</f>
        <v>01 - Ostatní a vedlejší rozpočtové náklady</v>
      </c>
      <c r="F114" s="311"/>
      <c r="G114" s="311"/>
      <c r="H114" s="31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Na Ořechovce, Střešovice, 162 00 Praha 6 </v>
      </c>
      <c r="G116" s="37"/>
      <c r="H116" s="37"/>
      <c r="I116" s="30" t="s">
        <v>22</v>
      </c>
      <c r="J116" s="67" t="str">
        <f>IF(J12="","",J12)</f>
        <v>13. 4. 2022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40.15" customHeight="1">
      <c r="A118" s="35"/>
      <c r="B118" s="36"/>
      <c r="C118" s="30" t="s">
        <v>24</v>
      </c>
      <c r="D118" s="37"/>
      <c r="E118" s="37"/>
      <c r="F118" s="28" t="str">
        <f>E15</f>
        <v xml:space="preserve">Městská část Praha 6 </v>
      </c>
      <c r="G118" s="37"/>
      <c r="H118" s="37"/>
      <c r="I118" s="30" t="s">
        <v>30</v>
      </c>
      <c r="J118" s="33" t="str">
        <f>E21</f>
        <v>Pavel Hnilička Architects+Planners, s. r. 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28</v>
      </c>
      <c r="D119" s="37"/>
      <c r="E119" s="37"/>
      <c r="F119" s="28" t="str">
        <f>IF(E18="","",E18)</f>
        <v>Vyplň údaj</v>
      </c>
      <c r="G119" s="37"/>
      <c r="H119" s="37"/>
      <c r="I119" s="30" t="s">
        <v>33</v>
      </c>
      <c r="J119" s="33" t="str">
        <f>E24</f>
        <v>QSB,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120</v>
      </c>
      <c r="D121" s="157" t="s">
        <v>61</v>
      </c>
      <c r="E121" s="157" t="s">
        <v>57</v>
      </c>
      <c r="F121" s="157" t="s">
        <v>58</v>
      </c>
      <c r="G121" s="157" t="s">
        <v>121</v>
      </c>
      <c r="H121" s="157" t="s">
        <v>122</v>
      </c>
      <c r="I121" s="157" t="s">
        <v>123</v>
      </c>
      <c r="J121" s="158" t="s">
        <v>110</v>
      </c>
      <c r="K121" s="159" t="s">
        <v>124</v>
      </c>
      <c r="L121" s="160"/>
      <c r="M121" s="76" t="s">
        <v>1</v>
      </c>
      <c r="N121" s="77" t="s">
        <v>40</v>
      </c>
      <c r="O121" s="77" t="s">
        <v>125</v>
      </c>
      <c r="P121" s="77" t="s">
        <v>126</v>
      </c>
      <c r="Q121" s="77" t="s">
        <v>127</v>
      </c>
      <c r="R121" s="77" t="s">
        <v>128</v>
      </c>
      <c r="S121" s="77" t="s">
        <v>129</v>
      </c>
      <c r="T121" s="78" t="s">
        <v>130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131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P123+P132+P134+P138+P147+P149</f>
        <v>0</v>
      </c>
      <c r="Q122" s="80"/>
      <c r="R122" s="163">
        <f>R123+R132+R134+R138+R147+R149</f>
        <v>0</v>
      </c>
      <c r="S122" s="80"/>
      <c r="T122" s="164">
        <f>T123+T132+T134+T138+T147+T149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112</v>
      </c>
      <c r="BK122" s="165">
        <f>BK123+BK132+BK134+BK138+BK147+BK149</f>
        <v>0</v>
      </c>
    </row>
    <row r="123" spans="2:63" s="11" customFormat="1" ht="25.9" customHeight="1">
      <c r="B123" s="166"/>
      <c r="C123" s="167"/>
      <c r="D123" s="168" t="s">
        <v>75</v>
      </c>
      <c r="E123" s="169" t="s">
        <v>132</v>
      </c>
      <c r="F123" s="169" t="s">
        <v>133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SUM(P124:P131)</f>
        <v>0</v>
      </c>
      <c r="Q123" s="174"/>
      <c r="R123" s="175">
        <f>SUM(R124:R131)</f>
        <v>0</v>
      </c>
      <c r="S123" s="174"/>
      <c r="T123" s="176">
        <f>SUM(T124:T131)</f>
        <v>0</v>
      </c>
      <c r="AR123" s="177" t="s">
        <v>134</v>
      </c>
      <c r="AT123" s="178" t="s">
        <v>75</v>
      </c>
      <c r="AU123" s="178" t="s">
        <v>76</v>
      </c>
      <c r="AY123" s="177" t="s">
        <v>135</v>
      </c>
      <c r="BK123" s="179">
        <f>SUM(BK124:BK131)</f>
        <v>0</v>
      </c>
    </row>
    <row r="124" spans="1:65" s="2" customFormat="1" ht="16.5" customHeight="1">
      <c r="A124" s="35"/>
      <c r="B124" s="36"/>
      <c r="C124" s="180" t="s">
        <v>84</v>
      </c>
      <c r="D124" s="180" t="s">
        <v>136</v>
      </c>
      <c r="E124" s="181" t="s">
        <v>137</v>
      </c>
      <c r="F124" s="182" t="s">
        <v>138</v>
      </c>
      <c r="G124" s="183" t="s">
        <v>139</v>
      </c>
      <c r="H124" s="184">
        <v>1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41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140</v>
      </c>
      <c r="AT124" s="192" t="s">
        <v>136</v>
      </c>
      <c r="AU124" s="192" t="s">
        <v>84</v>
      </c>
      <c r="AY124" s="18" t="s">
        <v>135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84</v>
      </c>
      <c r="BK124" s="193">
        <f>ROUND(I124*H124,2)</f>
        <v>0</v>
      </c>
      <c r="BL124" s="18" t="s">
        <v>140</v>
      </c>
      <c r="BM124" s="192" t="s">
        <v>86</v>
      </c>
    </row>
    <row r="125" spans="1:47" s="2" customFormat="1" ht="48.75">
      <c r="A125" s="35"/>
      <c r="B125" s="36"/>
      <c r="C125" s="37"/>
      <c r="D125" s="194" t="s">
        <v>141</v>
      </c>
      <c r="E125" s="37"/>
      <c r="F125" s="195" t="s">
        <v>142</v>
      </c>
      <c r="G125" s="37"/>
      <c r="H125" s="37"/>
      <c r="I125" s="196"/>
      <c r="J125" s="37"/>
      <c r="K125" s="37"/>
      <c r="L125" s="40"/>
      <c r="M125" s="197"/>
      <c r="N125" s="198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141</v>
      </c>
      <c r="AU125" s="18" t="s">
        <v>84</v>
      </c>
    </row>
    <row r="126" spans="1:65" s="2" customFormat="1" ht="24.2" customHeight="1">
      <c r="A126" s="35"/>
      <c r="B126" s="36"/>
      <c r="C126" s="180" t="s">
        <v>86</v>
      </c>
      <c r="D126" s="180" t="s">
        <v>136</v>
      </c>
      <c r="E126" s="181" t="s">
        <v>143</v>
      </c>
      <c r="F126" s="182" t="s">
        <v>144</v>
      </c>
      <c r="G126" s="183" t="s">
        <v>139</v>
      </c>
      <c r="H126" s="184">
        <v>1</v>
      </c>
      <c r="I126" s="185"/>
      <c r="J126" s="186">
        <f>ROUND(I126*H126,2)</f>
        <v>0</v>
      </c>
      <c r="K126" s="187"/>
      <c r="L126" s="40"/>
      <c r="M126" s="188" t="s">
        <v>1</v>
      </c>
      <c r="N126" s="189" t="s">
        <v>41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140</v>
      </c>
      <c r="AT126" s="192" t="s">
        <v>136</v>
      </c>
      <c r="AU126" s="192" t="s">
        <v>84</v>
      </c>
      <c r="AY126" s="18" t="s">
        <v>135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84</v>
      </c>
      <c r="BK126" s="193">
        <f>ROUND(I126*H126,2)</f>
        <v>0</v>
      </c>
      <c r="BL126" s="18" t="s">
        <v>140</v>
      </c>
      <c r="BM126" s="192" t="s">
        <v>140</v>
      </c>
    </row>
    <row r="127" spans="1:47" s="2" customFormat="1" ht="39">
      <c r="A127" s="35"/>
      <c r="B127" s="36"/>
      <c r="C127" s="37"/>
      <c r="D127" s="194" t="s">
        <v>141</v>
      </c>
      <c r="E127" s="37"/>
      <c r="F127" s="195" t="s">
        <v>145</v>
      </c>
      <c r="G127" s="37"/>
      <c r="H127" s="37"/>
      <c r="I127" s="196"/>
      <c r="J127" s="37"/>
      <c r="K127" s="37"/>
      <c r="L127" s="40"/>
      <c r="M127" s="197"/>
      <c r="N127" s="198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141</v>
      </c>
      <c r="AU127" s="18" t="s">
        <v>84</v>
      </c>
    </row>
    <row r="128" spans="1:65" s="2" customFormat="1" ht="16.5" customHeight="1">
      <c r="A128" s="35"/>
      <c r="B128" s="36"/>
      <c r="C128" s="180" t="s">
        <v>146</v>
      </c>
      <c r="D128" s="180" t="s">
        <v>136</v>
      </c>
      <c r="E128" s="181" t="s">
        <v>147</v>
      </c>
      <c r="F128" s="182" t="s">
        <v>148</v>
      </c>
      <c r="G128" s="183" t="s">
        <v>149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41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84</v>
      </c>
      <c r="AY128" s="18" t="s">
        <v>135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84</v>
      </c>
      <c r="BK128" s="193">
        <f>ROUND(I128*H128,2)</f>
        <v>0</v>
      </c>
      <c r="BL128" s="18" t="s">
        <v>140</v>
      </c>
      <c r="BM128" s="192" t="s">
        <v>150</v>
      </c>
    </row>
    <row r="129" spans="1:47" s="2" customFormat="1" ht="39">
      <c r="A129" s="35"/>
      <c r="B129" s="36"/>
      <c r="C129" s="37"/>
      <c r="D129" s="194" t="s">
        <v>141</v>
      </c>
      <c r="E129" s="37"/>
      <c r="F129" s="195" t="s">
        <v>151</v>
      </c>
      <c r="G129" s="37"/>
      <c r="H129" s="37"/>
      <c r="I129" s="196"/>
      <c r="J129" s="37"/>
      <c r="K129" s="37"/>
      <c r="L129" s="40"/>
      <c r="M129" s="197"/>
      <c r="N129" s="198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141</v>
      </c>
      <c r="AU129" s="18" t="s">
        <v>84</v>
      </c>
    </row>
    <row r="130" spans="1:65" s="2" customFormat="1" ht="24.2" customHeight="1">
      <c r="A130" s="35"/>
      <c r="B130" s="36"/>
      <c r="C130" s="180" t="s">
        <v>140</v>
      </c>
      <c r="D130" s="180" t="s">
        <v>136</v>
      </c>
      <c r="E130" s="181" t="s">
        <v>152</v>
      </c>
      <c r="F130" s="182" t="s">
        <v>153</v>
      </c>
      <c r="G130" s="183" t="s">
        <v>149</v>
      </c>
      <c r="H130" s="184">
        <v>1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41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140</v>
      </c>
      <c r="AT130" s="192" t="s">
        <v>136</v>
      </c>
      <c r="AU130" s="192" t="s">
        <v>84</v>
      </c>
      <c r="AY130" s="18" t="s">
        <v>135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84</v>
      </c>
      <c r="BK130" s="193">
        <f>ROUND(I130*H130,2)</f>
        <v>0</v>
      </c>
      <c r="BL130" s="18" t="s">
        <v>140</v>
      </c>
      <c r="BM130" s="192" t="s">
        <v>154</v>
      </c>
    </row>
    <row r="131" spans="1:65" s="2" customFormat="1" ht="37.9" customHeight="1">
      <c r="A131" s="35"/>
      <c r="B131" s="36"/>
      <c r="C131" s="180" t="s">
        <v>134</v>
      </c>
      <c r="D131" s="180" t="s">
        <v>136</v>
      </c>
      <c r="E131" s="181" t="s">
        <v>155</v>
      </c>
      <c r="F131" s="182" t="s">
        <v>156</v>
      </c>
      <c r="G131" s="183" t="s">
        <v>149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41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140</v>
      </c>
      <c r="AT131" s="192" t="s">
        <v>136</v>
      </c>
      <c r="AU131" s="192" t="s">
        <v>84</v>
      </c>
      <c r="AY131" s="18" t="s">
        <v>135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84</v>
      </c>
      <c r="BK131" s="193">
        <f>ROUND(I131*H131,2)</f>
        <v>0</v>
      </c>
      <c r="BL131" s="18" t="s">
        <v>140</v>
      </c>
      <c r="BM131" s="192" t="s">
        <v>157</v>
      </c>
    </row>
    <row r="132" spans="2:63" s="11" customFormat="1" ht="25.9" customHeight="1">
      <c r="B132" s="166"/>
      <c r="C132" s="167"/>
      <c r="D132" s="168" t="s">
        <v>75</v>
      </c>
      <c r="E132" s="169" t="s">
        <v>158</v>
      </c>
      <c r="F132" s="169" t="s">
        <v>159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134</v>
      </c>
      <c r="AT132" s="178" t="s">
        <v>75</v>
      </c>
      <c r="AU132" s="178" t="s">
        <v>76</v>
      </c>
      <c r="AY132" s="177" t="s">
        <v>135</v>
      </c>
      <c r="BK132" s="179">
        <f>BK133</f>
        <v>0</v>
      </c>
    </row>
    <row r="133" spans="1:65" s="2" customFormat="1" ht="24.2" customHeight="1">
      <c r="A133" s="35"/>
      <c r="B133" s="36"/>
      <c r="C133" s="180" t="s">
        <v>150</v>
      </c>
      <c r="D133" s="180" t="s">
        <v>136</v>
      </c>
      <c r="E133" s="181" t="s">
        <v>160</v>
      </c>
      <c r="F133" s="182" t="s">
        <v>161</v>
      </c>
      <c r="G133" s="183" t="s">
        <v>149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140</v>
      </c>
      <c r="AT133" s="192" t="s">
        <v>136</v>
      </c>
      <c r="AU133" s="192" t="s">
        <v>84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140</v>
      </c>
      <c r="BM133" s="192" t="s">
        <v>162</v>
      </c>
    </row>
    <row r="134" spans="2:63" s="11" customFormat="1" ht="25.9" customHeight="1">
      <c r="B134" s="166"/>
      <c r="C134" s="167"/>
      <c r="D134" s="168" t="s">
        <v>75</v>
      </c>
      <c r="E134" s="169" t="s">
        <v>163</v>
      </c>
      <c r="F134" s="169" t="s">
        <v>164</v>
      </c>
      <c r="G134" s="167"/>
      <c r="H134" s="167"/>
      <c r="I134" s="170"/>
      <c r="J134" s="171">
        <f>BK134</f>
        <v>0</v>
      </c>
      <c r="K134" s="167"/>
      <c r="L134" s="172"/>
      <c r="M134" s="173"/>
      <c r="N134" s="174"/>
      <c r="O134" s="174"/>
      <c r="P134" s="175">
        <f>SUM(P135:P137)</f>
        <v>0</v>
      </c>
      <c r="Q134" s="174"/>
      <c r="R134" s="175">
        <f>SUM(R135:R137)</f>
        <v>0</v>
      </c>
      <c r="S134" s="174"/>
      <c r="T134" s="176">
        <f>SUM(T135:T137)</f>
        <v>0</v>
      </c>
      <c r="AR134" s="177" t="s">
        <v>134</v>
      </c>
      <c r="AT134" s="178" t="s">
        <v>75</v>
      </c>
      <c r="AU134" s="178" t="s">
        <v>76</v>
      </c>
      <c r="AY134" s="177" t="s">
        <v>135</v>
      </c>
      <c r="BK134" s="179">
        <f>SUM(BK135:BK137)</f>
        <v>0</v>
      </c>
    </row>
    <row r="135" spans="1:65" s="2" customFormat="1" ht="16.5" customHeight="1">
      <c r="A135" s="35"/>
      <c r="B135" s="36"/>
      <c r="C135" s="180" t="s">
        <v>165</v>
      </c>
      <c r="D135" s="180" t="s">
        <v>136</v>
      </c>
      <c r="E135" s="181" t="s">
        <v>166</v>
      </c>
      <c r="F135" s="182" t="s">
        <v>164</v>
      </c>
      <c r="G135" s="183" t="s">
        <v>149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41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140</v>
      </c>
      <c r="AT135" s="192" t="s">
        <v>136</v>
      </c>
      <c r="AU135" s="192" t="s">
        <v>84</v>
      </c>
      <c r="AY135" s="18" t="s">
        <v>135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84</v>
      </c>
      <c r="BK135" s="193">
        <f>ROUND(I135*H135,2)</f>
        <v>0</v>
      </c>
      <c r="BL135" s="18" t="s">
        <v>140</v>
      </c>
      <c r="BM135" s="192" t="s">
        <v>167</v>
      </c>
    </row>
    <row r="136" spans="1:47" s="2" customFormat="1" ht="58.5">
      <c r="A136" s="35"/>
      <c r="B136" s="36"/>
      <c r="C136" s="37"/>
      <c r="D136" s="194" t="s">
        <v>141</v>
      </c>
      <c r="E136" s="37"/>
      <c r="F136" s="195" t="s">
        <v>168</v>
      </c>
      <c r="G136" s="37"/>
      <c r="H136" s="37"/>
      <c r="I136" s="196"/>
      <c r="J136" s="37"/>
      <c r="K136" s="37"/>
      <c r="L136" s="40"/>
      <c r="M136" s="197"/>
      <c r="N136" s="198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141</v>
      </c>
      <c r="AU136" s="18" t="s">
        <v>84</v>
      </c>
    </row>
    <row r="137" spans="1:65" s="2" customFormat="1" ht="24.2" customHeight="1">
      <c r="A137" s="35"/>
      <c r="B137" s="36"/>
      <c r="C137" s="180" t="s">
        <v>154</v>
      </c>
      <c r="D137" s="180" t="s">
        <v>136</v>
      </c>
      <c r="E137" s="181" t="s">
        <v>169</v>
      </c>
      <c r="F137" s="182" t="s">
        <v>170</v>
      </c>
      <c r="G137" s="183" t="s">
        <v>149</v>
      </c>
      <c r="H137" s="184">
        <v>1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140</v>
      </c>
      <c r="AT137" s="192" t="s">
        <v>136</v>
      </c>
      <c r="AU137" s="192" t="s">
        <v>84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140</v>
      </c>
      <c r="BM137" s="192" t="s">
        <v>171</v>
      </c>
    </row>
    <row r="138" spans="2:63" s="11" customFormat="1" ht="25.9" customHeight="1">
      <c r="B138" s="166"/>
      <c r="C138" s="167"/>
      <c r="D138" s="168" t="s">
        <v>75</v>
      </c>
      <c r="E138" s="169" t="s">
        <v>172</v>
      </c>
      <c r="F138" s="169" t="s">
        <v>173</v>
      </c>
      <c r="G138" s="167"/>
      <c r="H138" s="167"/>
      <c r="I138" s="170"/>
      <c r="J138" s="171">
        <f>BK138</f>
        <v>0</v>
      </c>
      <c r="K138" s="167"/>
      <c r="L138" s="172"/>
      <c r="M138" s="173"/>
      <c r="N138" s="174"/>
      <c r="O138" s="174"/>
      <c r="P138" s="175">
        <f>SUM(P139:P146)</f>
        <v>0</v>
      </c>
      <c r="Q138" s="174"/>
      <c r="R138" s="175">
        <f>SUM(R139:R146)</f>
        <v>0</v>
      </c>
      <c r="S138" s="174"/>
      <c r="T138" s="176">
        <f>SUM(T139:T146)</f>
        <v>0</v>
      </c>
      <c r="AR138" s="177" t="s">
        <v>134</v>
      </c>
      <c r="AT138" s="178" t="s">
        <v>75</v>
      </c>
      <c r="AU138" s="178" t="s">
        <v>76</v>
      </c>
      <c r="AY138" s="177" t="s">
        <v>135</v>
      </c>
      <c r="BK138" s="179">
        <f>SUM(BK139:BK146)</f>
        <v>0</v>
      </c>
    </row>
    <row r="139" spans="1:65" s="2" customFormat="1" ht="16.5" customHeight="1">
      <c r="A139" s="35"/>
      <c r="B139" s="36"/>
      <c r="C139" s="180" t="s">
        <v>174</v>
      </c>
      <c r="D139" s="180" t="s">
        <v>136</v>
      </c>
      <c r="E139" s="181" t="s">
        <v>175</v>
      </c>
      <c r="F139" s="182" t="s">
        <v>176</v>
      </c>
      <c r="G139" s="183" t="s">
        <v>149</v>
      </c>
      <c r="H139" s="184">
        <v>1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140</v>
      </c>
      <c r="AT139" s="192" t="s">
        <v>136</v>
      </c>
      <c r="AU139" s="192" t="s">
        <v>84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140</v>
      </c>
      <c r="BM139" s="192" t="s">
        <v>177</v>
      </c>
    </row>
    <row r="140" spans="1:47" s="2" customFormat="1" ht="58.5">
      <c r="A140" s="35"/>
      <c r="B140" s="36"/>
      <c r="C140" s="37"/>
      <c r="D140" s="194" t="s">
        <v>141</v>
      </c>
      <c r="E140" s="37"/>
      <c r="F140" s="195" t="s">
        <v>178</v>
      </c>
      <c r="G140" s="37"/>
      <c r="H140" s="37"/>
      <c r="I140" s="196"/>
      <c r="J140" s="37"/>
      <c r="K140" s="37"/>
      <c r="L140" s="40"/>
      <c r="M140" s="197"/>
      <c r="N140" s="198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141</v>
      </c>
      <c r="AU140" s="18" t="s">
        <v>84</v>
      </c>
    </row>
    <row r="141" spans="1:65" s="2" customFormat="1" ht="16.5" customHeight="1">
      <c r="A141" s="35"/>
      <c r="B141" s="36"/>
      <c r="C141" s="180" t="s">
        <v>157</v>
      </c>
      <c r="D141" s="180" t="s">
        <v>136</v>
      </c>
      <c r="E141" s="181" t="s">
        <v>179</v>
      </c>
      <c r="F141" s="182" t="s">
        <v>180</v>
      </c>
      <c r="G141" s="183" t="s">
        <v>149</v>
      </c>
      <c r="H141" s="184">
        <v>1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84</v>
      </c>
      <c r="AY141" s="18" t="s">
        <v>135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84</v>
      </c>
      <c r="BK141" s="193">
        <f>ROUND(I141*H141,2)</f>
        <v>0</v>
      </c>
      <c r="BL141" s="18" t="s">
        <v>140</v>
      </c>
      <c r="BM141" s="192" t="s">
        <v>181</v>
      </c>
    </row>
    <row r="142" spans="1:47" s="2" customFormat="1" ht="39">
      <c r="A142" s="35"/>
      <c r="B142" s="36"/>
      <c r="C142" s="37"/>
      <c r="D142" s="194" t="s">
        <v>141</v>
      </c>
      <c r="E142" s="37"/>
      <c r="F142" s="195" t="s">
        <v>182</v>
      </c>
      <c r="G142" s="37"/>
      <c r="H142" s="37"/>
      <c r="I142" s="196"/>
      <c r="J142" s="37"/>
      <c r="K142" s="37"/>
      <c r="L142" s="40"/>
      <c r="M142" s="197"/>
      <c r="N142" s="198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141</v>
      </c>
      <c r="AU142" s="18" t="s">
        <v>84</v>
      </c>
    </row>
    <row r="143" spans="1:65" s="2" customFormat="1" ht="16.5" customHeight="1">
      <c r="A143" s="35"/>
      <c r="B143" s="36"/>
      <c r="C143" s="180" t="s">
        <v>183</v>
      </c>
      <c r="D143" s="180" t="s">
        <v>136</v>
      </c>
      <c r="E143" s="181" t="s">
        <v>184</v>
      </c>
      <c r="F143" s="182" t="s">
        <v>185</v>
      </c>
      <c r="G143" s="183" t="s">
        <v>149</v>
      </c>
      <c r="H143" s="184">
        <v>1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84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140</v>
      </c>
      <c r="BM143" s="192" t="s">
        <v>186</v>
      </c>
    </row>
    <row r="144" spans="1:47" s="2" customFormat="1" ht="39">
      <c r="A144" s="35"/>
      <c r="B144" s="36"/>
      <c r="C144" s="37"/>
      <c r="D144" s="194" t="s">
        <v>141</v>
      </c>
      <c r="E144" s="37"/>
      <c r="F144" s="195" t="s">
        <v>182</v>
      </c>
      <c r="G144" s="37"/>
      <c r="H144" s="37"/>
      <c r="I144" s="196"/>
      <c r="J144" s="37"/>
      <c r="K144" s="37"/>
      <c r="L144" s="40"/>
      <c r="M144" s="197"/>
      <c r="N144" s="198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141</v>
      </c>
      <c r="AU144" s="18" t="s">
        <v>84</v>
      </c>
    </row>
    <row r="145" spans="1:65" s="2" customFormat="1" ht="16.5" customHeight="1">
      <c r="A145" s="35"/>
      <c r="B145" s="36"/>
      <c r="C145" s="180" t="s">
        <v>162</v>
      </c>
      <c r="D145" s="180" t="s">
        <v>136</v>
      </c>
      <c r="E145" s="181" t="s">
        <v>187</v>
      </c>
      <c r="F145" s="182" t="s">
        <v>188</v>
      </c>
      <c r="G145" s="183" t="s">
        <v>149</v>
      </c>
      <c r="H145" s="184">
        <v>1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41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84</v>
      </c>
      <c r="AY145" s="18" t="s">
        <v>135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84</v>
      </c>
      <c r="BK145" s="193">
        <f>ROUND(I145*H145,2)</f>
        <v>0</v>
      </c>
      <c r="BL145" s="18" t="s">
        <v>140</v>
      </c>
      <c r="BM145" s="192" t="s">
        <v>189</v>
      </c>
    </row>
    <row r="146" spans="1:47" s="2" customFormat="1" ht="39">
      <c r="A146" s="35"/>
      <c r="B146" s="36"/>
      <c r="C146" s="37"/>
      <c r="D146" s="194" t="s">
        <v>141</v>
      </c>
      <c r="E146" s="37"/>
      <c r="F146" s="195" t="s">
        <v>190</v>
      </c>
      <c r="G146" s="37"/>
      <c r="H146" s="37"/>
      <c r="I146" s="196"/>
      <c r="J146" s="37"/>
      <c r="K146" s="37"/>
      <c r="L146" s="40"/>
      <c r="M146" s="197"/>
      <c r="N146" s="198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141</v>
      </c>
      <c r="AU146" s="18" t="s">
        <v>84</v>
      </c>
    </row>
    <row r="147" spans="2:63" s="11" customFormat="1" ht="25.9" customHeight="1">
      <c r="B147" s="166"/>
      <c r="C147" s="167"/>
      <c r="D147" s="168" t="s">
        <v>75</v>
      </c>
      <c r="E147" s="169" t="s">
        <v>191</v>
      </c>
      <c r="F147" s="169" t="s">
        <v>192</v>
      </c>
      <c r="G147" s="167"/>
      <c r="H147" s="167"/>
      <c r="I147" s="170"/>
      <c r="J147" s="171">
        <f>BK147</f>
        <v>0</v>
      </c>
      <c r="K147" s="167"/>
      <c r="L147" s="172"/>
      <c r="M147" s="173"/>
      <c r="N147" s="174"/>
      <c r="O147" s="174"/>
      <c r="P147" s="175">
        <f>P148</f>
        <v>0</v>
      </c>
      <c r="Q147" s="174"/>
      <c r="R147" s="175">
        <f>R148</f>
        <v>0</v>
      </c>
      <c r="S147" s="174"/>
      <c r="T147" s="176">
        <f>T148</f>
        <v>0</v>
      </c>
      <c r="AR147" s="177" t="s">
        <v>134</v>
      </c>
      <c r="AT147" s="178" t="s">
        <v>75</v>
      </c>
      <c r="AU147" s="178" t="s">
        <v>76</v>
      </c>
      <c r="AY147" s="177" t="s">
        <v>135</v>
      </c>
      <c r="BK147" s="179">
        <f>BK148</f>
        <v>0</v>
      </c>
    </row>
    <row r="148" spans="1:65" s="2" customFormat="1" ht="16.5" customHeight="1">
      <c r="A148" s="35"/>
      <c r="B148" s="36"/>
      <c r="C148" s="180" t="s">
        <v>193</v>
      </c>
      <c r="D148" s="180" t="s">
        <v>136</v>
      </c>
      <c r="E148" s="181" t="s">
        <v>194</v>
      </c>
      <c r="F148" s="182" t="s">
        <v>195</v>
      </c>
      <c r="G148" s="183" t="s">
        <v>196</v>
      </c>
      <c r="H148" s="184">
        <v>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41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84</v>
      </c>
      <c r="AY148" s="18" t="s">
        <v>135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84</v>
      </c>
      <c r="BK148" s="193">
        <f>ROUND(I148*H148,2)</f>
        <v>0</v>
      </c>
      <c r="BL148" s="18" t="s">
        <v>140</v>
      </c>
      <c r="BM148" s="192" t="s">
        <v>197</v>
      </c>
    </row>
    <row r="149" spans="2:63" s="11" customFormat="1" ht="25.9" customHeight="1">
      <c r="B149" s="166"/>
      <c r="C149" s="167"/>
      <c r="D149" s="168" t="s">
        <v>75</v>
      </c>
      <c r="E149" s="169" t="s">
        <v>198</v>
      </c>
      <c r="F149" s="169" t="s">
        <v>199</v>
      </c>
      <c r="G149" s="167"/>
      <c r="H149" s="167"/>
      <c r="I149" s="170"/>
      <c r="J149" s="171">
        <f>BK149</f>
        <v>0</v>
      </c>
      <c r="K149" s="167"/>
      <c r="L149" s="172"/>
      <c r="M149" s="173"/>
      <c r="N149" s="174"/>
      <c r="O149" s="174"/>
      <c r="P149" s="175">
        <f>P150</f>
        <v>0</v>
      </c>
      <c r="Q149" s="174"/>
      <c r="R149" s="175">
        <f>R150</f>
        <v>0</v>
      </c>
      <c r="S149" s="174"/>
      <c r="T149" s="176">
        <f>T150</f>
        <v>0</v>
      </c>
      <c r="AR149" s="177" t="s">
        <v>134</v>
      </c>
      <c r="AT149" s="178" t="s">
        <v>75</v>
      </c>
      <c r="AU149" s="178" t="s">
        <v>76</v>
      </c>
      <c r="AY149" s="177" t="s">
        <v>135</v>
      </c>
      <c r="BK149" s="179">
        <f>BK150</f>
        <v>0</v>
      </c>
    </row>
    <row r="150" spans="1:65" s="2" customFormat="1" ht="16.5" customHeight="1">
      <c r="A150" s="35"/>
      <c r="B150" s="36"/>
      <c r="C150" s="180" t="s">
        <v>167</v>
      </c>
      <c r="D150" s="180" t="s">
        <v>136</v>
      </c>
      <c r="E150" s="181" t="s">
        <v>200</v>
      </c>
      <c r="F150" s="182" t="s">
        <v>199</v>
      </c>
      <c r="G150" s="183" t="s">
        <v>149</v>
      </c>
      <c r="H150" s="184">
        <v>1</v>
      </c>
      <c r="I150" s="185"/>
      <c r="J150" s="186">
        <f>ROUND(I150*H150,2)</f>
        <v>0</v>
      </c>
      <c r="K150" s="187"/>
      <c r="L150" s="40"/>
      <c r="M150" s="199" t="s">
        <v>1</v>
      </c>
      <c r="N150" s="200" t="s">
        <v>41</v>
      </c>
      <c r="O150" s="201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84</v>
      </c>
      <c r="AY150" s="18" t="s">
        <v>135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84</v>
      </c>
      <c r="BK150" s="193">
        <f>ROUND(I150*H150,2)</f>
        <v>0</v>
      </c>
      <c r="BL150" s="18" t="s">
        <v>140</v>
      </c>
      <c r="BM150" s="192" t="s">
        <v>201</v>
      </c>
    </row>
    <row r="151" spans="1:31" s="2" customFormat="1" ht="6.95" customHeight="1">
      <c r="A151" s="35"/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40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sheetProtection algorithmName="SHA-512" hashValue="pzlDvSuYVZbHoslKLxf7zIEd8r+6OoUQmm1VrDPERv9PbtyAhvzWjHVln17EU2IjyIyW/8KWpuygvqfbACE8eQ==" saltValue="D8tLHN9tva7sHrPhLj+okaNIvyu/bPQ2osaovkduYy/eykqOI+6SDjmdZQdb4VIUjNo42WPm6VVEeaE2pE5Nkg==" spinCount="100000" sheet="1" objects="1" scenarios="1" formatColumns="0" formatRows="0" autoFilter="0"/>
  <autoFilter ref="C121:K15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74"/>
  <sheetViews>
    <sheetView showGridLines="0" tabSelected="1" workbookViewId="0" topLeftCell="A122">
      <selection activeCell="W145" sqref="W1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202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ROUND(J140,2)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ROUND((SUM(BE140:BE1773)),2)</f>
        <v>0</v>
      </c>
      <c r="G33" s="35"/>
      <c r="H33" s="35"/>
      <c r="I33" s="125">
        <v>0.21</v>
      </c>
      <c r="J33" s="124">
        <f>ROUND(((SUM(BE140:BE1773))*I33),2)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ROUND((SUM(BF140:BF1773)),2)</f>
        <v>0</v>
      </c>
      <c r="G34" s="35"/>
      <c r="H34" s="35"/>
      <c r="I34" s="125">
        <v>0.15</v>
      </c>
      <c r="J34" s="124">
        <f>ROUND(((SUM(BF140:BF1773))*I34),2)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ROUND((SUM(BG140:BG1773)),2)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ROUND((SUM(BH140:BH1773)),2)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ROUND((SUM(BI140:BI1773)),2)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02 - Architektonicko-stavební část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203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2" customFormat="1" ht="19.9" customHeight="1">
      <c r="B98" s="204"/>
      <c r="C98" s="205"/>
      <c r="D98" s="206" t="s">
        <v>204</v>
      </c>
      <c r="E98" s="207"/>
      <c r="F98" s="207"/>
      <c r="G98" s="207"/>
      <c r="H98" s="207"/>
      <c r="I98" s="207"/>
      <c r="J98" s="208">
        <f>J142</f>
        <v>0</v>
      </c>
      <c r="K98" s="205"/>
      <c r="L98" s="209"/>
    </row>
    <row r="99" spans="2:12" s="12" customFormat="1" ht="19.9" customHeight="1">
      <c r="B99" s="204"/>
      <c r="C99" s="205"/>
      <c r="D99" s="206" t="s">
        <v>205</v>
      </c>
      <c r="E99" s="207"/>
      <c r="F99" s="207"/>
      <c r="G99" s="207"/>
      <c r="H99" s="207"/>
      <c r="I99" s="207"/>
      <c r="J99" s="208">
        <f>J144</f>
        <v>0</v>
      </c>
      <c r="K99" s="205"/>
      <c r="L99" s="209"/>
    </row>
    <row r="100" spans="2:12" s="12" customFormat="1" ht="19.9" customHeight="1">
      <c r="B100" s="204"/>
      <c r="C100" s="205"/>
      <c r="D100" s="206" t="s">
        <v>206</v>
      </c>
      <c r="E100" s="207"/>
      <c r="F100" s="207"/>
      <c r="G100" s="207"/>
      <c r="H100" s="207"/>
      <c r="I100" s="207"/>
      <c r="J100" s="208">
        <f>J199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207</v>
      </c>
      <c r="E101" s="207"/>
      <c r="F101" s="207"/>
      <c r="G101" s="207"/>
      <c r="H101" s="207"/>
      <c r="I101" s="207"/>
      <c r="J101" s="208">
        <f>J255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208</v>
      </c>
      <c r="E102" s="207"/>
      <c r="F102" s="207"/>
      <c r="G102" s="207"/>
      <c r="H102" s="207"/>
      <c r="I102" s="207"/>
      <c r="J102" s="208">
        <f>J305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209</v>
      </c>
      <c r="E103" s="207"/>
      <c r="F103" s="207"/>
      <c r="G103" s="207"/>
      <c r="H103" s="207"/>
      <c r="I103" s="207"/>
      <c r="J103" s="208">
        <f>J344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210</v>
      </c>
      <c r="E104" s="207"/>
      <c r="F104" s="207"/>
      <c r="G104" s="207"/>
      <c r="H104" s="207"/>
      <c r="I104" s="207"/>
      <c r="J104" s="208">
        <f>J387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211</v>
      </c>
      <c r="E105" s="207"/>
      <c r="F105" s="207"/>
      <c r="G105" s="207"/>
      <c r="H105" s="207"/>
      <c r="I105" s="207"/>
      <c r="J105" s="208">
        <f>J484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212</v>
      </c>
      <c r="E106" s="207"/>
      <c r="F106" s="207"/>
      <c r="G106" s="207"/>
      <c r="H106" s="207"/>
      <c r="I106" s="207"/>
      <c r="J106" s="208">
        <f>J521</f>
        <v>0</v>
      </c>
      <c r="K106" s="205"/>
      <c r="L106" s="209"/>
    </row>
    <row r="107" spans="2:12" s="9" customFormat="1" ht="24.95" customHeight="1">
      <c r="B107" s="148"/>
      <c r="C107" s="149"/>
      <c r="D107" s="150" t="s">
        <v>213</v>
      </c>
      <c r="E107" s="151"/>
      <c r="F107" s="151"/>
      <c r="G107" s="151"/>
      <c r="H107" s="151"/>
      <c r="I107" s="151"/>
      <c r="J107" s="152">
        <f>J523</f>
        <v>0</v>
      </c>
      <c r="K107" s="149"/>
      <c r="L107" s="153"/>
    </row>
    <row r="108" spans="2:12" s="12" customFormat="1" ht="19.9" customHeight="1">
      <c r="B108" s="204"/>
      <c r="C108" s="205"/>
      <c r="D108" s="206" t="s">
        <v>214</v>
      </c>
      <c r="E108" s="207"/>
      <c r="F108" s="207"/>
      <c r="G108" s="207"/>
      <c r="H108" s="207"/>
      <c r="I108" s="207"/>
      <c r="J108" s="208">
        <f>J524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215</v>
      </c>
      <c r="E109" s="207"/>
      <c r="F109" s="207"/>
      <c r="G109" s="207"/>
      <c r="H109" s="207"/>
      <c r="I109" s="207"/>
      <c r="J109" s="208">
        <f>J609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216</v>
      </c>
      <c r="E110" s="207"/>
      <c r="F110" s="207"/>
      <c r="G110" s="207"/>
      <c r="H110" s="207"/>
      <c r="I110" s="207"/>
      <c r="J110" s="208">
        <f>J731</f>
        <v>0</v>
      </c>
      <c r="K110" s="205"/>
      <c r="L110" s="209"/>
    </row>
    <row r="111" spans="2:12" s="12" customFormat="1" ht="19.9" customHeight="1">
      <c r="B111" s="204"/>
      <c r="C111" s="205"/>
      <c r="D111" s="206" t="s">
        <v>217</v>
      </c>
      <c r="E111" s="207"/>
      <c r="F111" s="207"/>
      <c r="G111" s="207"/>
      <c r="H111" s="207"/>
      <c r="I111" s="207"/>
      <c r="J111" s="208">
        <f>J904</f>
        <v>0</v>
      </c>
      <c r="K111" s="205"/>
      <c r="L111" s="209"/>
    </row>
    <row r="112" spans="2:12" s="12" customFormat="1" ht="19.9" customHeight="1">
      <c r="B112" s="204"/>
      <c r="C112" s="205"/>
      <c r="D112" s="206" t="s">
        <v>218</v>
      </c>
      <c r="E112" s="207"/>
      <c r="F112" s="207"/>
      <c r="G112" s="207"/>
      <c r="H112" s="207"/>
      <c r="I112" s="207"/>
      <c r="J112" s="208">
        <f>J1076</f>
        <v>0</v>
      </c>
      <c r="K112" s="205"/>
      <c r="L112" s="209"/>
    </row>
    <row r="113" spans="2:12" s="12" customFormat="1" ht="19.9" customHeight="1">
      <c r="B113" s="204"/>
      <c r="C113" s="205"/>
      <c r="D113" s="206" t="s">
        <v>219</v>
      </c>
      <c r="E113" s="207"/>
      <c r="F113" s="207"/>
      <c r="G113" s="207"/>
      <c r="H113" s="207"/>
      <c r="I113" s="207"/>
      <c r="J113" s="208">
        <f>J1173</f>
        <v>0</v>
      </c>
      <c r="K113" s="205"/>
      <c r="L113" s="209"/>
    </row>
    <row r="114" spans="2:12" s="12" customFormat="1" ht="19.9" customHeight="1">
      <c r="B114" s="204"/>
      <c r="C114" s="205"/>
      <c r="D114" s="206" t="s">
        <v>220</v>
      </c>
      <c r="E114" s="207"/>
      <c r="F114" s="207"/>
      <c r="G114" s="207"/>
      <c r="H114" s="207"/>
      <c r="I114" s="207"/>
      <c r="J114" s="208">
        <f>J1196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221</v>
      </c>
      <c r="E115" s="207"/>
      <c r="F115" s="207"/>
      <c r="G115" s="207"/>
      <c r="H115" s="207"/>
      <c r="I115" s="207"/>
      <c r="J115" s="208">
        <f>J1384</f>
        <v>0</v>
      </c>
      <c r="K115" s="205"/>
      <c r="L115" s="209"/>
    </row>
    <row r="116" spans="2:12" s="12" customFormat="1" ht="19.9" customHeight="1">
      <c r="B116" s="204"/>
      <c r="C116" s="205"/>
      <c r="D116" s="206" t="s">
        <v>222</v>
      </c>
      <c r="E116" s="207"/>
      <c r="F116" s="207"/>
      <c r="G116" s="207"/>
      <c r="H116" s="207"/>
      <c r="I116" s="207"/>
      <c r="J116" s="208">
        <f>J1455</f>
        <v>0</v>
      </c>
      <c r="K116" s="205"/>
      <c r="L116" s="209"/>
    </row>
    <row r="117" spans="2:12" s="12" customFormat="1" ht="19.9" customHeight="1">
      <c r="B117" s="204"/>
      <c r="C117" s="205"/>
      <c r="D117" s="206" t="s">
        <v>223</v>
      </c>
      <c r="E117" s="207"/>
      <c r="F117" s="207"/>
      <c r="G117" s="207"/>
      <c r="H117" s="207"/>
      <c r="I117" s="207"/>
      <c r="J117" s="208">
        <f>J1481</f>
        <v>0</v>
      </c>
      <c r="K117" s="205"/>
      <c r="L117" s="209"/>
    </row>
    <row r="118" spans="2:12" s="12" customFormat="1" ht="19.9" customHeight="1">
      <c r="B118" s="204"/>
      <c r="C118" s="205"/>
      <c r="D118" s="206" t="s">
        <v>224</v>
      </c>
      <c r="E118" s="207"/>
      <c r="F118" s="207"/>
      <c r="G118" s="207"/>
      <c r="H118" s="207"/>
      <c r="I118" s="207"/>
      <c r="J118" s="208">
        <f>J1508</f>
        <v>0</v>
      </c>
      <c r="K118" s="205"/>
      <c r="L118" s="209"/>
    </row>
    <row r="119" spans="2:12" s="12" customFormat="1" ht="19.9" customHeight="1">
      <c r="B119" s="204"/>
      <c r="C119" s="205"/>
      <c r="D119" s="206" t="s">
        <v>225</v>
      </c>
      <c r="E119" s="207"/>
      <c r="F119" s="207"/>
      <c r="G119" s="207"/>
      <c r="H119" s="207"/>
      <c r="I119" s="207"/>
      <c r="J119" s="208">
        <f>J1624</f>
        <v>0</v>
      </c>
      <c r="K119" s="205"/>
      <c r="L119" s="209"/>
    </row>
    <row r="120" spans="2:12" s="12" customFormat="1" ht="19.9" customHeight="1">
      <c r="B120" s="204"/>
      <c r="C120" s="205"/>
      <c r="D120" s="206" t="s">
        <v>226</v>
      </c>
      <c r="E120" s="207"/>
      <c r="F120" s="207"/>
      <c r="G120" s="207"/>
      <c r="H120" s="207"/>
      <c r="I120" s="207"/>
      <c r="J120" s="208">
        <f>J1691</f>
        <v>0</v>
      </c>
      <c r="K120" s="205"/>
      <c r="L120" s="209"/>
    </row>
    <row r="121" spans="1:31" s="2" customFormat="1" ht="21.7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4" t="s">
        <v>119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12" t="str">
        <f>E7</f>
        <v>TENISOVÝ KLUB NA OŘECHOVCE</v>
      </c>
      <c r="F130" s="313"/>
      <c r="G130" s="313"/>
      <c r="H130" s="313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106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300" t="str">
        <f>E9</f>
        <v>02 - Architektonicko-stavební část</v>
      </c>
      <c r="F132" s="311"/>
      <c r="G132" s="311"/>
      <c r="H132" s="311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20</v>
      </c>
      <c r="D134" s="37"/>
      <c r="E134" s="37"/>
      <c r="F134" s="28" t="str">
        <f>F12</f>
        <v xml:space="preserve">Na Ořechovce, Střešovice, 162 00 Praha 6 </v>
      </c>
      <c r="G134" s="37"/>
      <c r="H134" s="37"/>
      <c r="I134" s="30" t="s">
        <v>22</v>
      </c>
      <c r="J134" s="67" t="str">
        <f>IF(J12="","",J12)</f>
        <v>13. 4. 2022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40.15" customHeight="1">
      <c r="A136" s="35"/>
      <c r="B136" s="36"/>
      <c r="C136" s="30" t="s">
        <v>24</v>
      </c>
      <c r="D136" s="37"/>
      <c r="E136" s="37"/>
      <c r="F136" s="28" t="str">
        <f>E15</f>
        <v xml:space="preserve">Městská část Praha 6 </v>
      </c>
      <c r="G136" s="37"/>
      <c r="H136" s="37"/>
      <c r="I136" s="30" t="s">
        <v>30</v>
      </c>
      <c r="J136" s="33" t="str">
        <f>E21</f>
        <v>Pavel Hnilička Architects+Planners, s. r. o.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28</v>
      </c>
      <c r="D137" s="37"/>
      <c r="E137" s="37"/>
      <c r="F137" s="28" t="str">
        <f>IF(E18="","",E18)</f>
        <v>Vyplň údaj</v>
      </c>
      <c r="G137" s="37"/>
      <c r="H137" s="37"/>
      <c r="I137" s="30" t="s">
        <v>33</v>
      </c>
      <c r="J137" s="33" t="str">
        <f>E24</f>
        <v>QSB, s.r.o.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0" customFormat="1" ht="29.25" customHeight="1">
      <c r="A139" s="154"/>
      <c r="B139" s="155"/>
      <c r="C139" s="156" t="s">
        <v>120</v>
      </c>
      <c r="D139" s="157" t="s">
        <v>61</v>
      </c>
      <c r="E139" s="157" t="s">
        <v>57</v>
      </c>
      <c r="F139" s="157" t="s">
        <v>58</v>
      </c>
      <c r="G139" s="157" t="s">
        <v>121</v>
      </c>
      <c r="H139" s="157" t="s">
        <v>122</v>
      </c>
      <c r="I139" s="157" t="s">
        <v>123</v>
      </c>
      <c r="J139" s="158" t="s">
        <v>110</v>
      </c>
      <c r="K139" s="159" t="s">
        <v>124</v>
      </c>
      <c r="L139" s="160"/>
      <c r="M139" s="76" t="s">
        <v>1</v>
      </c>
      <c r="N139" s="77" t="s">
        <v>40</v>
      </c>
      <c r="O139" s="77" t="s">
        <v>125</v>
      </c>
      <c r="P139" s="77" t="s">
        <v>126</v>
      </c>
      <c r="Q139" s="77" t="s">
        <v>127</v>
      </c>
      <c r="R139" s="77" t="s">
        <v>128</v>
      </c>
      <c r="S139" s="77" t="s">
        <v>129</v>
      </c>
      <c r="T139" s="78" t="s">
        <v>130</v>
      </c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</row>
    <row r="140" spans="1:63" s="2" customFormat="1" ht="22.9" customHeight="1">
      <c r="A140" s="35"/>
      <c r="B140" s="36"/>
      <c r="C140" s="83" t="s">
        <v>131</v>
      </c>
      <c r="D140" s="37"/>
      <c r="E140" s="37"/>
      <c r="F140" s="37"/>
      <c r="G140" s="37"/>
      <c r="H140" s="37"/>
      <c r="I140" s="37"/>
      <c r="J140" s="161">
        <f>BK140</f>
        <v>0</v>
      </c>
      <c r="K140" s="37"/>
      <c r="L140" s="40"/>
      <c r="M140" s="79"/>
      <c r="N140" s="162"/>
      <c r="O140" s="80"/>
      <c r="P140" s="163">
        <f>P141+P523</f>
        <v>0</v>
      </c>
      <c r="Q140" s="80"/>
      <c r="R140" s="163">
        <f>R141+R523</f>
        <v>0</v>
      </c>
      <c r="S140" s="80"/>
      <c r="T140" s="164">
        <f>T141+T523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75</v>
      </c>
      <c r="AU140" s="18" t="s">
        <v>112</v>
      </c>
      <c r="BK140" s="165">
        <f>BK141+BK523</f>
        <v>0</v>
      </c>
    </row>
    <row r="141" spans="2:63" s="11" customFormat="1" ht="25.9" customHeight="1">
      <c r="B141" s="166"/>
      <c r="C141" s="167"/>
      <c r="D141" s="168" t="s">
        <v>75</v>
      </c>
      <c r="E141" s="169" t="s">
        <v>227</v>
      </c>
      <c r="F141" s="169" t="s">
        <v>228</v>
      </c>
      <c r="G141" s="167"/>
      <c r="H141" s="167"/>
      <c r="I141" s="170"/>
      <c r="J141" s="171">
        <f>BK141</f>
        <v>0</v>
      </c>
      <c r="K141" s="167"/>
      <c r="L141" s="172"/>
      <c r="M141" s="173"/>
      <c r="N141" s="174"/>
      <c r="O141" s="174"/>
      <c r="P141" s="175">
        <f>P142+P144+P199+P255+P305+P344+P387+P484+P521</f>
        <v>0</v>
      </c>
      <c r="Q141" s="174"/>
      <c r="R141" s="175">
        <f>R142+R144+R199+R255+R305+R344+R387+R484+R521</f>
        <v>0</v>
      </c>
      <c r="S141" s="174"/>
      <c r="T141" s="176">
        <f>T142+T144+T199+T255+T305+T344+T387+T484+T521</f>
        <v>0</v>
      </c>
      <c r="AR141" s="177" t="s">
        <v>84</v>
      </c>
      <c r="AT141" s="178" t="s">
        <v>75</v>
      </c>
      <c r="AU141" s="178" t="s">
        <v>76</v>
      </c>
      <c r="AY141" s="177" t="s">
        <v>135</v>
      </c>
      <c r="BK141" s="179">
        <f>BK142+BK144+BK199+BK255+BK305+BK344+BK387+BK484+BK521</f>
        <v>0</v>
      </c>
    </row>
    <row r="142" spans="2:63" s="11" customFormat="1" ht="22.9" customHeight="1">
      <c r="B142" s="166"/>
      <c r="C142" s="167"/>
      <c r="D142" s="168" t="s">
        <v>75</v>
      </c>
      <c r="E142" s="210" t="s">
        <v>76</v>
      </c>
      <c r="F142" s="210" t="s">
        <v>229</v>
      </c>
      <c r="G142" s="167"/>
      <c r="H142" s="167"/>
      <c r="I142" s="170"/>
      <c r="J142" s="211">
        <f>BK142</f>
        <v>0</v>
      </c>
      <c r="K142" s="167"/>
      <c r="L142" s="172"/>
      <c r="M142" s="173"/>
      <c r="N142" s="174"/>
      <c r="O142" s="174"/>
      <c r="P142" s="175">
        <f>P143</f>
        <v>0</v>
      </c>
      <c r="Q142" s="174"/>
      <c r="R142" s="175">
        <f>R143</f>
        <v>0</v>
      </c>
      <c r="S142" s="174"/>
      <c r="T142" s="176">
        <f>T143</f>
        <v>0</v>
      </c>
      <c r="AR142" s="177" t="s">
        <v>84</v>
      </c>
      <c r="AT142" s="178" t="s">
        <v>75</v>
      </c>
      <c r="AU142" s="178" t="s">
        <v>84</v>
      </c>
      <c r="AY142" s="177" t="s">
        <v>135</v>
      </c>
      <c r="BK142" s="179">
        <f>BK143</f>
        <v>0</v>
      </c>
    </row>
    <row r="143" spans="1:65" s="2" customFormat="1" ht="78.75" customHeight="1">
      <c r="A143" s="35"/>
      <c r="B143" s="36"/>
      <c r="C143" s="180" t="s">
        <v>84</v>
      </c>
      <c r="D143" s="180" t="s">
        <v>136</v>
      </c>
      <c r="E143" s="181" t="s">
        <v>230</v>
      </c>
      <c r="F143" s="182" t="s">
        <v>2581</v>
      </c>
      <c r="G143" s="183" t="s">
        <v>231</v>
      </c>
      <c r="H143" s="184">
        <v>1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86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140</v>
      </c>
      <c r="BM143" s="192" t="s">
        <v>232</v>
      </c>
    </row>
    <row r="144" spans="2:63" s="11" customFormat="1" ht="22.9" customHeight="1">
      <c r="B144" s="166"/>
      <c r="C144" s="167"/>
      <c r="D144" s="168" t="s">
        <v>75</v>
      </c>
      <c r="E144" s="210" t="s">
        <v>84</v>
      </c>
      <c r="F144" s="210" t="s">
        <v>233</v>
      </c>
      <c r="G144" s="167"/>
      <c r="H144" s="167"/>
      <c r="I144" s="170"/>
      <c r="J144" s="211">
        <f>BK144</f>
        <v>0</v>
      </c>
      <c r="K144" s="167"/>
      <c r="L144" s="172"/>
      <c r="M144" s="173"/>
      <c r="N144" s="174"/>
      <c r="O144" s="174"/>
      <c r="P144" s="175">
        <f>SUM(P145:P198)</f>
        <v>0</v>
      </c>
      <c r="Q144" s="174"/>
      <c r="R144" s="175">
        <f>SUM(R145:R198)</f>
        <v>0</v>
      </c>
      <c r="S144" s="174"/>
      <c r="T144" s="176">
        <f>SUM(T145:T198)</f>
        <v>0</v>
      </c>
      <c r="AR144" s="177" t="s">
        <v>84</v>
      </c>
      <c r="AT144" s="178" t="s">
        <v>75</v>
      </c>
      <c r="AU144" s="178" t="s">
        <v>84</v>
      </c>
      <c r="AY144" s="177" t="s">
        <v>135</v>
      </c>
      <c r="BK144" s="179">
        <f>SUM(BK145:BK198)</f>
        <v>0</v>
      </c>
    </row>
    <row r="145" spans="1:65" s="2" customFormat="1" ht="33" customHeight="1">
      <c r="A145" s="35"/>
      <c r="B145" s="36"/>
      <c r="C145" s="180" t="s">
        <v>86</v>
      </c>
      <c r="D145" s="180" t="s">
        <v>136</v>
      </c>
      <c r="E145" s="181" t="s">
        <v>234</v>
      </c>
      <c r="F145" s="182" t="s">
        <v>235</v>
      </c>
      <c r="G145" s="183" t="s">
        <v>236</v>
      </c>
      <c r="H145" s="184">
        <v>738.92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41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84</v>
      </c>
      <c r="BK145" s="193">
        <f>ROUND(I145*H145,2)</f>
        <v>0</v>
      </c>
      <c r="BL145" s="18" t="s">
        <v>140</v>
      </c>
      <c r="BM145" s="192" t="s">
        <v>86</v>
      </c>
    </row>
    <row r="146" spans="2:51" s="13" customFormat="1" ht="12">
      <c r="B146" s="212"/>
      <c r="C146" s="213"/>
      <c r="D146" s="194" t="s">
        <v>237</v>
      </c>
      <c r="E146" s="214" t="s">
        <v>1</v>
      </c>
      <c r="F146" s="215" t="s">
        <v>238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237</v>
      </c>
      <c r="AU146" s="221" t="s">
        <v>86</v>
      </c>
      <c r="AV146" s="13" t="s">
        <v>84</v>
      </c>
      <c r="AW146" s="13" t="s">
        <v>32</v>
      </c>
      <c r="AX146" s="13" t="s">
        <v>76</v>
      </c>
      <c r="AY146" s="221" t="s">
        <v>135</v>
      </c>
    </row>
    <row r="147" spans="2:51" s="14" customFormat="1" ht="12">
      <c r="B147" s="222"/>
      <c r="C147" s="223"/>
      <c r="D147" s="194" t="s">
        <v>237</v>
      </c>
      <c r="E147" s="224" t="s">
        <v>1</v>
      </c>
      <c r="F147" s="225" t="s">
        <v>239</v>
      </c>
      <c r="G147" s="223"/>
      <c r="H147" s="226">
        <v>738.92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237</v>
      </c>
      <c r="AU147" s="232" t="s">
        <v>86</v>
      </c>
      <c r="AV147" s="14" t="s">
        <v>86</v>
      </c>
      <c r="AW147" s="14" t="s">
        <v>32</v>
      </c>
      <c r="AX147" s="14" t="s">
        <v>76</v>
      </c>
      <c r="AY147" s="232" t="s">
        <v>135</v>
      </c>
    </row>
    <row r="148" spans="2:51" s="15" customFormat="1" ht="12">
      <c r="B148" s="233"/>
      <c r="C148" s="234"/>
      <c r="D148" s="194" t="s">
        <v>237</v>
      </c>
      <c r="E148" s="235" t="s">
        <v>1</v>
      </c>
      <c r="F148" s="236" t="s">
        <v>240</v>
      </c>
      <c r="G148" s="234"/>
      <c r="H148" s="237">
        <v>738.92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237</v>
      </c>
      <c r="AU148" s="243" t="s">
        <v>86</v>
      </c>
      <c r="AV148" s="15" t="s">
        <v>140</v>
      </c>
      <c r="AW148" s="15" t="s">
        <v>32</v>
      </c>
      <c r="AX148" s="15" t="s">
        <v>84</v>
      </c>
      <c r="AY148" s="243" t="s">
        <v>135</v>
      </c>
    </row>
    <row r="149" spans="1:65" s="2" customFormat="1" ht="33" customHeight="1">
      <c r="A149" s="35"/>
      <c r="B149" s="36"/>
      <c r="C149" s="180" t="s">
        <v>146</v>
      </c>
      <c r="D149" s="180" t="s">
        <v>136</v>
      </c>
      <c r="E149" s="181" t="s">
        <v>241</v>
      </c>
      <c r="F149" s="182" t="s">
        <v>242</v>
      </c>
      <c r="G149" s="183" t="s">
        <v>236</v>
      </c>
      <c r="H149" s="184">
        <v>53.622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41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140</v>
      </c>
      <c r="AT149" s="192" t="s">
        <v>136</v>
      </c>
      <c r="AU149" s="192" t="s">
        <v>86</v>
      </c>
      <c r="AY149" s="18" t="s">
        <v>135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84</v>
      </c>
      <c r="BK149" s="193">
        <f>ROUND(I149*H149,2)</f>
        <v>0</v>
      </c>
      <c r="BL149" s="18" t="s">
        <v>140</v>
      </c>
      <c r="BM149" s="192" t="s">
        <v>140</v>
      </c>
    </row>
    <row r="150" spans="2:51" s="13" customFormat="1" ht="12">
      <c r="B150" s="212"/>
      <c r="C150" s="213"/>
      <c r="D150" s="194" t="s">
        <v>237</v>
      </c>
      <c r="E150" s="214" t="s">
        <v>1</v>
      </c>
      <c r="F150" s="215" t="s">
        <v>243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237</v>
      </c>
      <c r="AU150" s="221" t="s">
        <v>86</v>
      </c>
      <c r="AV150" s="13" t="s">
        <v>84</v>
      </c>
      <c r="AW150" s="13" t="s">
        <v>32</v>
      </c>
      <c r="AX150" s="13" t="s">
        <v>76</v>
      </c>
      <c r="AY150" s="221" t="s">
        <v>135</v>
      </c>
    </row>
    <row r="151" spans="2:51" s="14" customFormat="1" ht="12">
      <c r="B151" s="222"/>
      <c r="C151" s="223"/>
      <c r="D151" s="194" t="s">
        <v>237</v>
      </c>
      <c r="E151" s="224" t="s">
        <v>1</v>
      </c>
      <c r="F151" s="225" t="s">
        <v>244</v>
      </c>
      <c r="G151" s="223"/>
      <c r="H151" s="226">
        <v>53.622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237</v>
      </c>
      <c r="AU151" s="232" t="s">
        <v>86</v>
      </c>
      <c r="AV151" s="14" t="s">
        <v>86</v>
      </c>
      <c r="AW151" s="14" t="s">
        <v>32</v>
      </c>
      <c r="AX151" s="14" t="s">
        <v>76</v>
      </c>
      <c r="AY151" s="232" t="s">
        <v>135</v>
      </c>
    </row>
    <row r="152" spans="2:51" s="15" customFormat="1" ht="12">
      <c r="B152" s="233"/>
      <c r="C152" s="234"/>
      <c r="D152" s="194" t="s">
        <v>237</v>
      </c>
      <c r="E152" s="235" t="s">
        <v>1</v>
      </c>
      <c r="F152" s="236" t="s">
        <v>240</v>
      </c>
      <c r="G152" s="234"/>
      <c r="H152" s="237">
        <v>53.622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237</v>
      </c>
      <c r="AU152" s="243" t="s">
        <v>86</v>
      </c>
      <c r="AV152" s="15" t="s">
        <v>140</v>
      </c>
      <c r="AW152" s="15" t="s">
        <v>32</v>
      </c>
      <c r="AX152" s="15" t="s">
        <v>84</v>
      </c>
      <c r="AY152" s="243" t="s">
        <v>135</v>
      </c>
    </row>
    <row r="153" spans="1:65" s="2" customFormat="1" ht="24.2" customHeight="1">
      <c r="A153" s="35"/>
      <c r="B153" s="36"/>
      <c r="C153" s="180" t="s">
        <v>140</v>
      </c>
      <c r="D153" s="180" t="s">
        <v>136</v>
      </c>
      <c r="E153" s="181" t="s">
        <v>245</v>
      </c>
      <c r="F153" s="182" t="s">
        <v>246</v>
      </c>
      <c r="G153" s="183" t="s">
        <v>247</v>
      </c>
      <c r="H153" s="184">
        <v>60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41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84</v>
      </c>
      <c r="BK153" s="193">
        <f>ROUND(I153*H153,2)</f>
        <v>0</v>
      </c>
      <c r="BL153" s="18" t="s">
        <v>140</v>
      </c>
      <c r="BM153" s="192" t="s">
        <v>150</v>
      </c>
    </row>
    <row r="154" spans="2:51" s="14" customFormat="1" ht="12">
      <c r="B154" s="222"/>
      <c r="C154" s="223"/>
      <c r="D154" s="194" t="s">
        <v>237</v>
      </c>
      <c r="E154" s="224" t="s">
        <v>1</v>
      </c>
      <c r="F154" s="225" t="s">
        <v>248</v>
      </c>
      <c r="G154" s="223"/>
      <c r="H154" s="226">
        <v>60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237</v>
      </c>
      <c r="AU154" s="232" t="s">
        <v>86</v>
      </c>
      <c r="AV154" s="14" t="s">
        <v>86</v>
      </c>
      <c r="AW154" s="14" t="s">
        <v>32</v>
      </c>
      <c r="AX154" s="14" t="s">
        <v>76</v>
      </c>
      <c r="AY154" s="232" t="s">
        <v>135</v>
      </c>
    </row>
    <row r="155" spans="2:51" s="15" customFormat="1" ht="12">
      <c r="B155" s="233"/>
      <c r="C155" s="234"/>
      <c r="D155" s="194" t="s">
        <v>237</v>
      </c>
      <c r="E155" s="235" t="s">
        <v>1</v>
      </c>
      <c r="F155" s="236" t="s">
        <v>240</v>
      </c>
      <c r="G155" s="234"/>
      <c r="H155" s="237">
        <v>60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237</v>
      </c>
      <c r="AU155" s="243" t="s">
        <v>86</v>
      </c>
      <c r="AV155" s="15" t="s">
        <v>140</v>
      </c>
      <c r="AW155" s="15" t="s">
        <v>32</v>
      </c>
      <c r="AX155" s="15" t="s">
        <v>84</v>
      </c>
      <c r="AY155" s="243" t="s">
        <v>135</v>
      </c>
    </row>
    <row r="156" spans="1:65" s="2" customFormat="1" ht="16.5" customHeight="1">
      <c r="A156" s="35"/>
      <c r="B156" s="36"/>
      <c r="C156" s="180" t="s">
        <v>134</v>
      </c>
      <c r="D156" s="180" t="s">
        <v>136</v>
      </c>
      <c r="E156" s="181" t="s">
        <v>249</v>
      </c>
      <c r="F156" s="182" t="s">
        <v>250</v>
      </c>
      <c r="G156" s="183" t="s">
        <v>247</v>
      </c>
      <c r="H156" s="184">
        <v>60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41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84</v>
      </c>
      <c r="BK156" s="193">
        <f>ROUND(I156*H156,2)</f>
        <v>0</v>
      </c>
      <c r="BL156" s="18" t="s">
        <v>140</v>
      </c>
      <c r="BM156" s="192" t="s">
        <v>154</v>
      </c>
    </row>
    <row r="157" spans="1:65" s="2" customFormat="1" ht="21.75" customHeight="1">
      <c r="A157" s="35"/>
      <c r="B157" s="36"/>
      <c r="C157" s="244" t="s">
        <v>150</v>
      </c>
      <c r="D157" s="244" t="s">
        <v>251</v>
      </c>
      <c r="E157" s="245" t="s">
        <v>252</v>
      </c>
      <c r="F157" s="246" t="s">
        <v>253</v>
      </c>
      <c r="G157" s="247" t="s">
        <v>254</v>
      </c>
      <c r="H157" s="248">
        <v>4.29</v>
      </c>
      <c r="I157" s="249"/>
      <c r="J157" s="250">
        <f>ROUND(I157*H157,2)</f>
        <v>0</v>
      </c>
      <c r="K157" s="251"/>
      <c r="L157" s="252"/>
      <c r="M157" s="253" t="s">
        <v>1</v>
      </c>
      <c r="N157" s="254" t="s">
        <v>41</v>
      </c>
      <c r="O157" s="7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154</v>
      </c>
      <c r="AT157" s="192" t="s">
        <v>251</v>
      </c>
      <c r="AU157" s="192" t="s">
        <v>86</v>
      </c>
      <c r="AY157" s="18" t="s">
        <v>135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84</v>
      </c>
      <c r="BK157" s="193">
        <f>ROUND(I157*H157,2)</f>
        <v>0</v>
      </c>
      <c r="BL157" s="18" t="s">
        <v>140</v>
      </c>
      <c r="BM157" s="192" t="s">
        <v>157</v>
      </c>
    </row>
    <row r="158" spans="2:51" s="14" customFormat="1" ht="12">
      <c r="B158" s="222"/>
      <c r="C158" s="223"/>
      <c r="D158" s="194" t="s">
        <v>237</v>
      </c>
      <c r="E158" s="224" t="s">
        <v>1</v>
      </c>
      <c r="F158" s="225" t="s">
        <v>255</v>
      </c>
      <c r="G158" s="223"/>
      <c r="H158" s="226">
        <v>4.29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237</v>
      </c>
      <c r="AU158" s="232" t="s">
        <v>86</v>
      </c>
      <c r="AV158" s="14" t="s">
        <v>86</v>
      </c>
      <c r="AW158" s="14" t="s">
        <v>32</v>
      </c>
      <c r="AX158" s="14" t="s">
        <v>76</v>
      </c>
      <c r="AY158" s="232" t="s">
        <v>135</v>
      </c>
    </row>
    <row r="159" spans="2:51" s="15" customFormat="1" ht="12">
      <c r="B159" s="233"/>
      <c r="C159" s="234"/>
      <c r="D159" s="194" t="s">
        <v>237</v>
      </c>
      <c r="E159" s="235" t="s">
        <v>1</v>
      </c>
      <c r="F159" s="236" t="s">
        <v>240</v>
      </c>
      <c r="G159" s="234"/>
      <c r="H159" s="237">
        <v>4.29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237</v>
      </c>
      <c r="AU159" s="243" t="s">
        <v>86</v>
      </c>
      <c r="AV159" s="15" t="s">
        <v>140</v>
      </c>
      <c r="AW159" s="15" t="s">
        <v>32</v>
      </c>
      <c r="AX159" s="15" t="s">
        <v>84</v>
      </c>
      <c r="AY159" s="243" t="s">
        <v>135</v>
      </c>
    </row>
    <row r="160" spans="1:65" s="2" customFormat="1" ht="16.5" customHeight="1">
      <c r="A160" s="35"/>
      <c r="B160" s="36"/>
      <c r="C160" s="180" t="s">
        <v>165</v>
      </c>
      <c r="D160" s="180" t="s">
        <v>136</v>
      </c>
      <c r="E160" s="181" t="s">
        <v>256</v>
      </c>
      <c r="F160" s="182" t="s">
        <v>257</v>
      </c>
      <c r="G160" s="183" t="s">
        <v>247</v>
      </c>
      <c r="H160" s="184">
        <v>60</v>
      </c>
      <c r="I160" s="185"/>
      <c r="J160" s="186">
        <f aca="true" t="shared" si="0" ref="J160:J165"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 aca="true" t="shared" si="1" ref="P160:P165">O160*H160</f>
        <v>0</v>
      </c>
      <c r="Q160" s="190">
        <v>0</v>
      </c>
      <c r="R160" s="190">
        <f aca="true" t="shared" si="2" ref="R160:R165">Q160*H160</f>
        <v>0</v>
      </c>
      <c r="S160" s="190">
        <v>0</v>
      </c>
      <c r="T160" s="191">
        <f aca="true" t="shared" si="3" ref="T160:T165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 aca="true" t="shared" si="4" ref="BE160:BE165">IF(N160="základní",J160,0)</f>
        <v>0</v>
      </c>
      <c r="BF160" s="193">
        <f aca="true" t="shared" si="5" ref="BF160:BF165">IF(N160="snížená",J160,0)</f>
        <v>0</v>
      </c>
      <c r="BG160" s="193">
        <f aca="true" t="shared" si="6" ref="BG160:BG165">IF(N160="zákl. přenesená",J160,0)</f>
        <v>0</v>
      </c>
      <c r="BH160" s="193">
        <f aca="true" t="shared" si="7" ref="BH160:BH165">IF(N160="sníž. přenesená",J160,0)</f>
        <v>0</v>
      </c>
      <c r="BI160" s="193">
        <f aca="true" t="shared" si="8" ref="BI160:BI165">IF(N160="nulová",J160,0)</f>
        <v>0</v>
      </c>
      <c r="BJ160" s="18" t="s">
        <v>84</v>
      </c>
      <c r="BK160" s="193">
        <f aca="true" t="shared" si="9" ref="BK160:BK165">ROUND(I160*H160,2)</f>
        <v>0</v>
      </c>
      <c r="BL160" s="18" t="s">
        <v>140</v>
      </c>
      <c r="BM160" s="192" t="s">
        <v>162</v>
      </c>
    </row>
    <row r="161" spans="1:65" s="2" customFormat="1" ht="24.2" customHeight="1">
      <c r="A161" s="35"/>
      <c r="B161" s="36"/>
      <c r="C161" s="180" t="s">
        <v>154</v>
      </c>
      <c r="D161" s="180" t="s">
        <v>136</v>
      </c>
      <c r="E161" s="181" t="s">
        <v>258</v>
      </c>
      <c r="F161" s="182" t="s">
        <v>259</v>
      </c>
      <c r="G161" s="183" t="s">
        <v>247</v>
      </c>
      <c r="H161" s="184">
        <v>24</v>
      </c>
      <c r="I161" s="185"/>
      <c r="J161" s="186">
        <f t="shared" si="0"/>
        <v>0</v>
      </c>
      <c r="K161" s="187"/>
      <c r="L161" s="40"/>
      <c r="M161" s="188" t="s">
        <v>1</v>
      </c>
      <c r="N161" s="189" t="s">
        <v>41</v>
      </c>
      <c r="O161" s="72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18" t="s">
        <v>84</v>
      </c>
      <c r="BK161" s="193">
        <f t="shared" si="9"/>
        <v>0</v>
      </c>
      <c r="BL161" s="18" t="s">
        <v>140</v>
      </c>
      <c r="BM161" s="192" t="s">
        <v>167</v>
      </c>
    </row>
    <row r="162" spans="1:65" s="2" customFormat="1" ht="24.2" customHeight="1">
      <c r="A162" s="35"/>
      <c r="B162" s="36"/>
      <c r="C162" s="180" t="s">
        <v>174</v>
      </c>
      <c r="D162" s="180" t="s">
        <v>136</v>
      </c>
      <c r="E162" s="181" t="s">
        <v>260</v>
      </c>
      <c r="F162" s="182" t="s">
        <v>261</v>
      </c>
      <c r="G162" s="183" t="s">
        <v>247</v>
      </c>
      <c r="H162" s="184">
        <v>24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84</v>
      </c>
      <c r="BK162" s="193">
        <f t="shared" si="9"/>
        <v>0</v>
      </c>
      <c r="BL162" s="18" t="s">
        <v>140</v>
      </c>
      <c r="BM162" s="192" t="s">
        <v>171</v>
      </c>
    </row>
    <row r="163" spans="1:65" s="2" customFormat="1" ht="21.75" customHeight="1">
      <c r="A163" s="35"/>
      <c r="B163" s="36"/>
      <c r="C163" s="180" t="s">
        <v>157</v>
      </c>
      <c r="D163" s="180" t="s">
        <v>136</v>
      </c>
      <c r="E163" s="181" t="s">
        <v>262</v>
      </c>
      <c r="F163" s="182" t="s">
        <v>263</v>
      </c>
      <c r="G163" s="183" t="s">
        <v>264</v>
      </c>
      <c r="H163" s="184">
        <v>12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41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84</v>
      </c>
      <c r="BK163" s="193">
        <f t="shared" si="9"/>
        <v>0</v>
      </c>
      <c r="BL163" s="18" t="s">
        <v>140</v>
      </c>
      <c r="BM163" s="192" t="s">
        <v>177</v>
      </c>
    </row>
    <row r="164" spans="1:65" s="2" customFormat="1" ht="24.2" customHeight="1">
      <c r="A164" s="35"/>
      <c r="B164" s="36"/>
      <c r="C164" s="180" t="s">
        <v>183</v>
      </c>
      <c r="D164" s="180" t="s">
        <v>136</v>
      </c>
      <c r="E164" s="181" t="s">
        <v>265</v>
      </c>
      <c r="F164" s="182" t="s">
        <v>266</v>
      </c>
      <c r="G164" s="183" t="s">
        <v>264</v>
      </c>
      <c r="H164" s="184">
        <v>12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41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84</v>
      </c>
      <c r="BK164" s="193">
        <f t="shared" si="9"/>
        <v>0</v>
      </c>
      <c r="BL164" s="18" t="s">
        <v>140</v>
      </c>
      <c r="BM164" s="192" t="s">
        <v>181</v>
      </c>
    </row>
    <row r="165" spans="1:65" s="2" customFormat="1" ht="24.2" customHeight="1">
      <c r="A165" s="35"/>
      <c r="B165" s="36"/>
      <c r="C165" s="180" t="s">
        <v>162</v>
      </c>
      <c r="D165" s="180" t="s">
        <v>136</v>
      </c>
      <c r="E165" s="181" t="s">
        <v>267</v>
      </c>
      <c r="F165" s="182" t="s">
        <v>268</v>
      </c>
      <c r="G165" s="183" t="s">
        <v>269</v>
      </c>
      <c r="H165" s="184">
        <v>96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41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84</v>
      </c>
      <c r="BK165" s="193">
        <f t="shared" si="9"/>
        <v>0</v>
      </c>
      <c r="BL165" s="18" t="s">
        <v>140</v>
      </c>
      <c r="BM165" s="192" t="s">
        <v>186</v>
      </c>
    </row>
    <row r="166" spans="2:51" s="14" customFormat="1" ht="12">
      <c r="B166" s="222"/>
      <c r="C166" s="223"/>
      <c r="D166" s="194" t="s">
        <v>237</v>
      </c>
      <c r="E166" s="224" t="s">
        <v>1</v>
      </c>
      <c r="F166" s="225" t="s">
        <v>270</v>
      </c>
      <c r="G166" s="223"/>
      <c r="H166" s="226">
        <v>96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237</v>
      </c>
      <c r="AU166" s="232" t="s">
        <v>86</v>
      </c>
      <c r="AV166" s="14" t="s">
        <v>86</v>
      </c>
      <c r="AW166" s="14" t="s">
        <v>32</v>
      </c>
      <c r="AX166" s="14" t="s">
        <v>76</v>
      </c>
      <c r="AY166" s="232" t="s">
        <v>135</v>
      </c>
    </row>
    <row r="167" spans="2:51" s="15" customFormat="1" ht="12">
      <c r="B167" s="233"/>
      <c r="C167" s="234"/>
      <c r="D167" s="194" t="s">
        <v>237</v>
      </c>
      <c r="E167" s="235" t="s">
        <v>1</v>
      </c>
      <c r="F167" s="236" t="s">
        <v>240</v>
      </c>
      <c r="G167" s="234"/>
      <c r="H167" s="237">
        <v>96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237</v>
      </c>
      <c r="AU167" s="243" t="s">
        <v>86</v>
      </c>
      <c r="AV167" s="15" t="s">
        <v>140</v>
      </c>
      <c r="AW167" s="15" t="s">
        <v>32</v>
      </c>
      <c r="AX167" s="15" t="s">
        <v>84</v>
      </c>
      <c r="AY167" s="243" t="s">
        <v>135</v>
      </c>
    </row>
    <row r="168" spans="1:65" s="2" customFormat="1" ht="37.9" customHeight="1">
      <c r="A168" s="35"/>
      <c r="B168" s="36"/>
      <c r="C168" s="180" t="s">
        <v>193</v>
      </c>
      <c r="D168" s="180" t="s">
        <v>136</v>
      </c>
      <c r="E168" s="181" t="s">
        <v>271</v>
      </c>
      <c r="F168" s="182" t="s">
        <v>272</v>
      </c>
      <c r="G168" s="183" t="s">
        <v>236</v>
      </c>
      <c r="H168" s="184">
        <v>1183.076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41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84</v>
      </c>
      <c r="BK168" s="193">
        <f>ROUND(I168*H168,2)</f>
        <v>0</v>
      </c>
      <c r="BL168" s="18" t="s">
        <v>140</v>
      </c>
      <c r="BM168" s="192" t="s">
        <v>189</v>
      </c>
    </row>
    <row r="169" spans="2:51" s="14" customFormat="1" ht="12">
      <c r="B169" s="222"/>
      <c r="C169" s="223"/>
      <c r="D169" s="194" t="s">
        <v>237</v>
      </c>
      <c r="E169" s="224" t="s">
        <v>1</v>
      </c>
      <c r="F169" s="225" t="s">
        <v>273</v>
      </c>
      <c r="G169" s="223"/>
      <c r="H169" s="226">
        <v>796.781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237</v>
      </c>
      <c r="AU169" s="232" t="s">
        <v>86</v>
      </c>
      <c r="AV169" s="14" t="s">
        <v>86</v>
      </c>
      <c r="AW169" s="14" t="s">
        <v>32</v>
      </c>
      <c r="AX169" s="14" t="s">
        <v>76</v>
      </c>
      <c r="AY169" s="232" t="s">
        <v>135</v>
      </c>
    </row>
    <row r="170" spans="2:51" s="14" customFormat="1" ht="12">
      <c r="B170" s="222"/>
      <c r="C170" s="223"/>
      <c r="D170" s="194" t="s">
        <v>237</v>
      </c>
      <c r="E170" s="224" t="s">
        <v>1</v>
      </c>
      <c r="F170" s="225" t="s">
        <v>274</v>
      </c>
      <c r="G170" s="223"/>
      <c r="H170" s="226">
        <v>386.295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237</v>
      </c>
      <c r="AU170" s="232" t="s">
        <v>86</v>
      </c>
      <c r="AV170" s="14" t="s">
        <v>86</v>
      </c>
      <c r="AW170" s="14" t="s">
        <v>32</v>
      </c>
      <c r="AX170" s="14" t="s">
        <v>76</v>
      </c>
      <c r="AY170" s="232" t="s">
        <v>135</v>
      </c>
    </row>
    <row r="171" spans="2:51" s="15" customFormat="1" ht="12">
      <c r="B171" s="233"/>
      <c r="C171" s="234"/>
      <c r="D171" s="194" t="s">
        <v>237</v>
      </c>
      <c r="E171" s="235" t="s">
        <v>1</v>
      </c>
      <c r="F171" s="236" t="s">
        <v>240</v>
      </c>
      <c r="G171" s="234"/>
      <c r="H171" s="237">
        <v>1183.076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237</v>
      </c>
      <c r="AU171" s="243" t="s">
        <v>86</v>
      </c>
      <c r="AV171" s="15" t="s">
        <v>140</v>
      </c>
      <c r="AW171" s="15" t="s">
        <v>32</v>
      </c>
      <c r="AX171" s="15" t="s">
        <v>84</v>
      </c>
      <c r="AY171" s="243" t="s">
        <v>135</v>
      </c>
    </row>
    <row r="172" spans="1:65" s="2" customFormat="1" ht="24.2" customHeight="1">
      <c r="A172" s="35"/>
      <c r="B172" s="36"/>
      <c r="C172" s="180" t="s">
        <v>167</v>
      </c>
      <c r="D172" s="180" t="s">
        <v>136</v>
      </c>
      <c r="E172" s="181" t="s">
        <v>275</v>
      </c>
      <c r="F172" s="182" t="s">
        <v>276</v>
      </c>
      <c r="G172" s="183" t="s">
        <v>236</v>
      </c>
      <c r="H172" s="184">
        <v>410.486</v>
      </c>
      <c r="I172" s="185"/>
      <c r="J172" s="186">
        <f>ROUND(I172*H172,2)</f>
        <v>0</v>
      </c>
      <c r="K172" s="187"/>
      <c r="L172" s="40"/>
      <c r="M172" s="188" t="s">
        <v>1</v>
      </c>
      <c r="N172" s="189" t="s">
        <v>41</v>
      </c>
      <c r="O172" s="7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84</v>
      </c>
      <c r="BK172" s="193">
        <f>ROUND(I172*H172,2)</f>
        <v>0</v>
      </c>
      <c r="BL172" s="18" t="s">
        <v>140</v>
      </c>
      <c r="BM172" s="192" t="s">
        <v>197</v>
      </c>
    </row>
    <row r="173" spans="2:51" s="14" customFormat="1" ht="12">
      <c r="B173" s="222"/>
      <c r="C173" s="223"/>
      <c r="D173" s="194" t="s">
        <v>237</v>
      </c>
      <c r="E173" s="224" t="s">
        <v>1</v>
      </c>
      <c r="F173" s="225" t="s">
        <v>277</v>
      </c>
      <c r="G173" s="223"/>
      <c r="H173" s="226">
        <v>796.781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237</v>
      </c>
      <c r="AU173" s="232" t="s">
        <v>86</v>
      </c>
      <c r="AV173" s="14" t="s">
        <v>86</v>
      </c>
      <c r="AW173" s="14" t="s">
        <v>32</v>
      </c>
      <c r="AX173" s="14" t="s">
        <v>76</v>
      </c>
      <c r="AY173" s="232" t="s">
        <v>135</v>
      </c>
    </row>
    <row r="174" spans="2:51" s="14" customFormat="1" ht="12">
      <c r="B174" s="222"/>
      <c r="C174" s="223"/>
      <c r="D174" s="194" t="s">
        <v>237</v>
      </c>
      <c r="E174" s="224" t="s">
        <v>1</v>
      </c>
      <c r="F174" s="225" t="s">
        <v>278</v>
      </c>
      <c r="G174" s="223"/>
      <c r="H174" s="226">
        <v>-386.295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237</v>
      </c>
      <c r="AU174" s="232" t="s">
        <v>86</v>
      </c>
      <c r="AV174" s="14" t="s">
        <v>86</v>
      </c>
      <c r="AW174" s="14" t="s">
        <v>32</v>
      </c>
      <c r="AX174" s="14" t="s">
        <v>76</v>
      </c>
      <c r="AY174" s="232" t="s">
        <v>135</v>
      </c>
    </row>
    <row r="175" spans="2:51" s="15" customFormat="1" ht="12">
      <c r="B175" s="233"/>
      <c r="C175" s="234"/>
      <c r="D175" s="194" t="s">
        <v>237</v>
      </c>
      <c r="E175" s="235" t="s">
        <v>1</v>
      </c>
      <c r="F175" s="236" t="s">
        <v>240</v>
      </c>
      <c r="G175" s="234"/>
      <c r="H175" s="237">
        <v>410.48599999999993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237</v>
      </c>
      <c r="AU175" s="243" t="s">
        <v>86</v>
      </c>
      <c r="AV175" s="15" t="s">
        <v>140</v>
      </c>
      <c r="AW175" s="15" t="s">
        <v>32</v>
      </c>
      <c r="AX175" s="15" t="s">
        <v>84</v>
      </c>
      <c r="AY175" s="243" t="s">
        <v>135</v>
      </c>
    </row>
    <row r="176" spans="1:65" s="2" customFormat="1" ht="37.9" customHeight="1">
      <c r="A176" s="35"/>
      <c r="B176" s="36"/>
      <c r="C176" s="180" t="s">
        <v>8</v>
      </c>
      <c r="D176" s="180" t="s">
        <v>136</v>
      </c>
      <c r="E176" s="181" t="s">
        <v>279</v>
      </c>
      <c r="F176" s="182" t="s">
        <v>280</v>
      </c>
      <c r="G176" s="183" t="s">
        <v>236</v>
      </c>
      <c r="H176" s="184">
        <v>410.486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41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84</v>
      </c>
      <c r="BK176" s="193">
        <f>ROUND(I176*H176,2)</f>
        <v>0</v>
      </c>
      <c r="BL176" s="18" t="s">
        <v>140</v>
      </c>
      <c r="BM176" s="192" t="s">
        <v>201</v>
      </c>
    </row>
    <row r="177" spans="1:65" s="2" customFormat="1" ht="24.2" customHeight="1">
      <c r="A177" s="35"/>
      <c r="B177" s="36"/>
      <c r="C177" s="180" t="s">
        <v>171</v>
      </c>
      <c r="D177" s="180" t="s">
        <v>136</v>
      </c>
      <c r="E177" s="181" t="s">
        <v>281</v>
      </c>
      <c r="F177" s="182" t="s">
        <v>282</v>
      </c>
      <c r="G177" s="183" t="s">
        <v>236</v>
      </c>
      <c r="H177" s="184">
        <v>386.295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41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84</v>
      </c>
      <c r="BK177" s="193">
        <f>ROUND(I177*H177,2)</f>
        <v>0</v>
      </c>
      <c r="BL177" s="18" t="s">
        <v>140</v>
      </c>
      <c r="BM177" s="192" t="s">
        <v>283</v>
      </c>
    </row>
    <row r="178" spans="2:51" s="13" customFormat="1" ht="12">
      <c r="B178" s="212"/>
      <c r="C178" s="213"/>
      <c r="D178" s="194" t="s">
        <v>237</v>
      </c>
      <c r="E178" s="214" t="s">
        <v>1</v>
      </c>
      <c r="F178" s="215" t="s">
        <v>284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237</v>
      </c>
      <c r="AU178" s="221" t="s">
        <v>86</v>
      </c>
      <c r="AV178" s="13" t="s">
        <v>84</v>
      </c>
      <c r="AW178" s="13" t="s">
        <v>32</v>
      </c>
      <c r="AX178" s="13" t="s">
        <v>76</v>
      </c>
      <c r="AY178" s="221" t="s">
        <v>135</v>
      </c>
    </row>
    <row r="179" spans="2:51" s="14" customFormat="1" ht="12">
      <c r="B179" s="222"/>
      <c r="C179" s="223"/>
      <c r="D179" s="194" t="s">
        <v>237</v>
      </c>
      <c r="E179" s="224" t="s">
        <v>1</v>
      </c>
      <c r="F179" s="225" t="s">
        <v>285</v>
      </c>
      <c r="G179" s="223"/>
      <c r="H179" s="226">
        <v>386.295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237</v>
      </c>
      <c r="AU179" s="232" t="s">
        <v>86</v>
      </c>
      <c r="AV179" s="14" t="s">
        <v>86</v>
      </c>
      <c r="AW179" s="14" t="s">
        <v>32</v>
      </c>
      <c r="AX179" s="14" t="s">
        <v>76</v>
      </c>
      <c r="AY179" s="232" t="s">
        <v>135</v>
      </c>
    </row>
    <row r="180" spans="2:51" s="15" customFormat="1" ht="12">
      <c r="B180" s="233"/>
      <c r="C180" s="234"/>
      <c r="D180" s="194" t="s">
        <v>237</v>
      </c>
      <c r="E180" s="235" t="s">
        <v>1</v>
      </c>
      <c r="F180" s="236" t="s">
        <v>240</v>
      </c>
      <c r="G180" s="234"/>
      <c r="H180" s="237">
        <v>386.295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237</v>
      </c>
      <c r="AU180" s="243" t="s">
        <v>86</v>
      </c>
      <c r="AV180" s="15" t="s">
        <v>140</v>
      </c>
      <c r="AW180" s="15" t="s">
        <v>32</v>
      </c>
      <c r="AX180" s="15" t="s">
        <v>84</v>
      </c>
      <c r="AY180" s="243" t="s">
        <v>135</v>
      </c>
    </row>
    <row r="181" spans="1:65" s="2" customFormat="1" ht="37.9" customHeight="1">
      <c r="A181" s="35"/>
      <c r="B181" s="36"/>
      <c r="C181" s="180" t="s">
        <v>286</v>
      </c>
      <c r="D181" s="180" t="s">
        <v>136</v>
      </c>
      <c r="E181" s="181" t="s">
        <v>287</v>
      </c>
      <c r="F181" s="182" t="s">
        <v>288</v>
      </c>
      <c r="G181" s="183" t="s">
        <v>236</v>
      </c>
      <c r="H181" s="184">
        <v>7799.234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84</v>
      </c>
      <c r="BK181" s="193">
        <f>ROUND(I181*H181,2)</f>
        <v>0</v>
      </c>
      <c r="BL181" s="18" t="s">
        <v>140</v>
      </c>
      <c r="BM181" s="192" t="s">
        <v>289</v>
      </c>
    </row>
    <row r="182" spans="2:51" s="14" customFormat="1" ht="12">
      <c r="B182" s="222"/>
      <c r="C182" s="223"/>
      <c r="D182" s="194" t="s">
        <v>237</v>
      </c>
      <c r="E182" s="224" t="s">
        <v>1</v>
      </c>
      <c r="F182" s="225" t="s">
        <v>290</v>
      </c>
      <c r="G182" s="223"/>
      <c r="H182" s="226">
        <v>7799.234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237</v>
      </c>
      <c r="AU182" s="232" t="s">
        <v>86</v>
      </c>
      <c r="AV182" s="14" t="s">
        <v>86</v>
      </c>
      <c r="AW182" s="14" t="s">
        <v>32</v>
      </c>
      <c r="AX182" s="14" t="s">
        <v>76</v>
      </c>
      <c r="AY182" s="232" t="s">
        <v>135</v>
      </c>
    </row>
    <row r="183" spans="2:51" s="15" customFormat="1" ht="12">
      <c r="B183" s="233"/>
      <c r="C183" s="234"/>
      <c r="D183" s="194" t="s">
        <v>237</v>
      </c>
      <c r="E183" s="235" t="s">
        <v>1</v>
      </c>
      <c r="F183" s="236" t="s">
        <v>240</v>
      </c>
      <c r="G183" s="234"/>
      <c r="H183" s="237">
        <v>7799.234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237</v>
      </c>
      <c r="AU183" s="243" t="s">
        <v>86</v>
      </c>
      <c r="AV183" s="15" t="s">
        <v>140</v>
      </c>
      <c r="AW183" s="15" t="s">
        <v>32</v>
      </c>
      <c r="AX183" s="15" t="s">
        <v>84</v>
      </c>
      <c r="AY183" s="243" t="s">
        <v>135</v>
      </c>
    </row>
    <row r="184" spans="1:65" s="2" customFormat="1" ht="33" customHeight="1">
      <c r="A184" s="35"/>
      <c r="B184" s="36"/>
      <c r="C184" s="180" t="s">
        <v>177</v>
      </c>
      <c r="D184" s="180" t="s">
        <v>136</v>
      </c>
      <c r="E184" s="181" t="s">
        <v>291</v>
      </c>
      <c r="F184" s="182" t="s">
        <v>292</v>
      </c>
      <c r="G184" s="183" t="s">
        <v>254</v>
      </c>
      <c r="H184" s="184">
        <v>677.302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41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84</v>
      </c>
      <c r="BK184" s="193">
        <f>ROUND(I184*H184,2)</f>
        <v>0</v>
      </c>
      <c r="BL184" s="18" t="s">
        <v>140</v>
      </c>
      <c r="BM184" s="192" t="s">
        <v>293</v>
      </c>
    </row>
    <row r="185" spans="2:51" s="14" customFormat="1" ht="12">
      <c r="B185" s="222"/>
      <c r="C185" s="223"/>
      <c r="D185" s="194" t="s">
        <v>237</v>
      </c>
      <c r="E185" s="224" t="s">
        <v>1</v>
      </c>
      <c r="F185" s="225" t="s">
        <v>294</v>
      </c>
      <c r="G185" s="223"/>
      <c r="H185" s="226">
        <v>677.302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237</v>
      </c>
      <c r="AU185" s="232" t="s">
        <v>86</v>
      </c>
      <c r="AV185" s="14" t="s">
        <v>86</v>
      </c>
      <c r="AW185" s="14" t="s">
        <v>32</v>
      </c>
      <c r="AX185" s="14" t="s">
        <v>76</v>
      </c>
      <c r="AY185" s="232" t="s">
        <v>135</v>
      </c>
    </row>
    <row r="186" spans="2:51" s="15" customFormat="1" ht="12">
      <c r="B186" s="233"/>
      <c r="C186" s="234"/>
      <c r="D186" s="194" t="s">
        <v>237</v>
      </c>
      <c r="E186" s="235" t="s">
        <v>1</v>
      </c>
      <c r="F186" s="236" t="s">
        <v>240</v>
      </c>
      <c r="G186" s="234"/>
      <c r="H186" s="237">
        <v>677.302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237</v>
      </c>
      <c r="AU186" s="243" t="s">
        <v>86</v>
      </c>
      <c r="AV186" s="15" t="s">
        <v>140</v>
      </c>
      <c r="AW186" s="15" t="s">
        <v>32</v>
      </c>
      <c r="AX186" s="15" t="s">
        <v>84</v>
      </c>
      <c r="AY186" s="243" t="s">
        <v>135</v>
      </c>
    </row>
    <row r="187" spans="1:65" s="2" customFormat="1" ht="24.2" customHeight="1">
      <c r="A187" s="35"/>
      <c r="B187" s="36"/>
      <c r="C187" s="180" t="s">
        <v>295</v>
      </c>
      <c r="D187" s="180" t="s">
        <v>136</v>
      </c>
      <c r="E187" s="181" t="s">
        <v>296</v>
      </c>
      <c r="F187" s="182" t="s">
        <v>297</v>
      </c>
      <c r="G187" s="183" t="s">
        <v>269</v>
      </c>
      <c r="H187" s="184">
        <v>469.064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41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84</v>
      </c>
      <c r="BK187" s="193">
        <f>ROUND(I187*H187,2)</f>
        <v>0</v>
      </c>
      <c r="BL187" s="18" t="s">
        <v>140</v>
      </c>
      <c r="BM187" s="192" t="s">
        <v>298</v>
      </c>
    </row>
    <row r="188" spans="2:51" s="13" customFormat="1" ht="12">
      <c r="B188" s="212"/>
      <c r="C188" s="213"/>
      <c r="D188" s="194" t="s">
        <v>237</v>
      </c>
      <c r="E188" s="214" t="s">
        <v>1</v>
      </c>
      <c r="F188" s="215" t="s">
        <v>299</v>
      </c>
      <c r="G188" s="213"/>
      <c r="H188" s="214" t="s">
        <v>1</v>
      </c>
      <c r="I188" s="216"/>
      <c r="J188" s="213"/>
      <c r="K188" s="213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237</v>
      </c>
      <c r="AU188" s="221" t="s">
        <v>86</v>
      </c>
      <c r="AV188" s="13" t="s">
        <v>84</v>
      </c>
      <c r="AW188" s="13" t="s">
        <v>32</v>
      </c>
      <c r="AX188" s="13" t="s">
        <v>76</v>
      </c>
      <c r="AY188" s="221" t="s">
        <v>135</v>
      </c>
    </row>
    <row r="189" spans="2:51" s="14" customFormat="1" ht="12">
      <c r="B189" s="222"/>
      <c r="C189" s="223"/>
      <c r="D189" s="194" t="s">
        <v>237</v>
      </c>
      <c r="E189" s="224" t="s">
        <v>1</v>
      </c>
      <c r="F189" s="225" t="s">
        <v>300</v>
      </c>
      <c r="G189" s="223"/>
      <c r="H189" s="226">
        <v>209.52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237</v>
      </c>
      <c r="AU189" s="232" t="s">
        <v>86</v>
      </c>
      <c r="AV189" s="14" t="s">
        <v>86</v>
      </c>
      <c r="AW189" s="14" t="s">
        <v>32</v>
      </c>
      <c r="AX189" s="14" t="s">
        <v>76</v>
      </c>
      <c r="AY189" s="232" t="s">
        <v>135</v>
      </c>
    </row>
    <row r="190" spans="2:51" s="13" customFormat="1" ht="12">
      <c r="B190" s="212"/>
      <c r="C190" s="213"/>
      <c r="D190" s="194" t="s">
        <v>237</v>
      </c>
      <c r="E190" s="214" t="s">
        <v>1</v>
      </c>
      <c r="F190" s="215" t="s">
        <v>301</v>
      </c>
      <c r="G190" s="213"/>
      <c r="H190" s="214" t="s">
        <v>1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237</v>
      </c>
      <c r="AU190" s="221" t="s">
        <v>86</v>
      </c>
      <c r="AV190" s="13" t="s">
        <v>84</v>
      </c>
      <c r="AW190" s="13" t="s">
        <v>32</v>
      </c>
      <c r="AX190" s="13" t="s">
        <v>76</v>
      </c>
      <c r="AY190" s="221" t="s">
        <v>135</v>
      </c>
    </row>
    <row r="191" spans="2:51" s="14" customFormat="1" ht="12">
      <c r="B191" s="222"/>
      <c r="C191" s="223"/>
      <c r="D191" s="194" t="s">
        <v>237</v>
      </c>
      <c r="E191" s="224" t="s">
        <v>1</v>
      </c>
      <c r="F191" s="225" t="s">
        <v>302</v>
      </c>
      <c r="G191" s="223"/>
      <c r="H191" s="226">
        <v>35.02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237</v>
      </c>
      <c r="AU191" s="232" t="s">
        <v>86</v>
      </c>
      <c r="AV191" s="14" t="s">
        <v>86</v>
      </c>
      <c r="AW191" s="14" t="s">
        <v>32</v>
      </c>
      <c r="AX191" s="14" t="s">
        <v>76</v>
      </c>
      <c r="AY191" s="232" t="s">
        <v>135</v>
      </c>
    </row>
    <row r="192" spans="2:51" s="13" customFormat="1" ht="12">
      <c r="B192" s="212"/>
      <c r="C192" s="213"/>
      <c r="D192" s="194" t="s">
        <v>237</v>
      </c>
      <c r="E192" s="214" t="s">
        <v>1</v>
      </c>
      <c r="F192" s="215" t="s">
        <v>303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237</v>
      </c>
      <c r="AU192" s="221" t="s">
        <v>86</v>
      </c>
      <c r="AV192" s="13" t="s">
        <v>84</v>
      </c>
      <c r="AW192" s="13" t="s">
        <v>32</v>
      </c>
      <c r="AX192" s="13" t="s">
        <v>76</v>
      </c>
      <c r="AY192" s="221" t="s">
        <v>135</v>
      </c>
    </row>
    <row r="193" spans="2:51" s="14" customFormat="1" ht="12">
      <c r="B193" s="222"/>
      <c r="C193" s="223"/>
      <c r="D193" s="194" t="s">
        <v>237</v>
      </c>
      <c r="E193" s="224" t="s">
        <v>1</v>
      </c>
      <c r="F193" s="225" t="s">
        <v>304</v>
      </c>
      <c r="G193" s="223"/>
      <c r="H193" s="226">
        <v>89.92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237</v>
      </c>
      <c r="AU193" s="232" t="s">
        <v>86</v>
      </c>
      <c r="AV193" s="14" t="s">
        <v>86</v>
      </c>
      <c r="AW193" s="14" t="s">
        <v>32</v>
      </c>
      <c r="AX193" s="14" t="s">
        <v>76</v>
      </c>
      <c r="AY193" s="232" t="s">
        <v>135</v>
      </c>
    </row>
    <row r="194" spans="2:51" s="13" customFormat="1" ht="12">
      <c r="B194" s="212"/>
      <c r="C194" s="213"/>
      <c r="D194" s="194" t="s">
        <v>237</v>
      </c>
      <c r="E194" s="214" t="s">
        <v>1</v>
      </c>
      <c r="F194" s="215" t="s">
        <v>305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237</v>
      </c>
      <c r="AU194" s="221" t="s">
        <v>86</v>
      </c>
      <c r="AV194" s="13" t="s">
        <v>84</v>
      </c>
      <c r="AW194" s="13" t="s">
        <v>32</v>
      </c>
      <c r="AX194" s="13" t="s">
        <v>76</v>
      </c>
      <c r="AY194" s="221" t="s">
        <v>135</v>
      </c>
    </row>
    <row r="195" spans="2:51" s="14" customFormat="1" ht="12">
      <c r="B195" s="222"/>
      <c r="C195" s="223"/>
      <c r="D195" s="194" t="s">
        <v>237</v>
      </c>
      <c r="E195" s="224" t="s">
        <v>1</v>
      </c>
      <c r="F195" s="225" t="s">
        <v>306</v>
      </c>
      <c r="G195" s="223"/>
      <c r="H195" s="226">
        <v>39.744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237</v>
      </c>
      <c r="AU195" s="232" t="s">
        <v>86</v>
      </c>
      <c r="AV195" s="14" t="s">
        <v>86</v>
      </c>
      <c r="AW195" s="14" t="s">
        <v>32</v>
      </c>
      <c r="AX195" s="14" t="s">
        <v>76</v>
      </c>
      <c r="AY195" s="232" t="s">
        <v>135</v>
      </c>
    </row>
    <row r="196" spans="2:51" s="13" customFormat="1" ht="12">
      <c r="B196" s="212"/>
      <c r="C196" s="213"/>
      <c r="D196" s="194" t="s">
        <v>237</v>
      </c>
      <c r="E196" s="214" t="s">
        <v>1</v>
      </c>
      <c r="F196" s="215" t="s">
        <v>307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237</v>
      </c>
      <c r="AU196" s="221" t="s">
        <v>86</v>
      </c>
      <c r="AV196" s="13" t="s">
        <v>84</v>
      </c>
      <c r="AW196" s="13" t="s">
        <v>32</v>
      </c>
      <c r="AX196" s="13" t="s">
        <v>76</v>
      </c>
      <c r="AY196" s="221" t="s">
        <v>135</v>
      </c>
    </row>
    <row r="197" spans="2:51" s="14" customFormat="1" ht="12">
      <c r="B197" s="222"/>
      <c r="C197" s="223"/>
      <c r="D197" s="194" t="s">
        <v>237</v>
      </c>
      <c r="E197" s="224" t="s">
        <v>1</v>
      </c>
      <c r="F197" s="225" t="s">
        <v>308</v>
      </c>
      <c r="G197" s="223"/>
      <c r="H197" s="226">
        <v>94.86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237</v>
      </c>
      <c r="AU197" s="232" t="s">
        <v>86</v>
      </c>
      <c r="AV197" s="14" t="s">
        <v>86</v>
      </c>
      <c r="AW197" s="14" t="s">
        <v>32</v>
      </c>
      <c r="AX197" s="14" t="s">
        <v>76</v>
      </c>
      <c r="AY197" s="232" t="s">
        <v>135</v>
      </c>
    </row>
    <row r="198" spans="2:51" s="15" customFormat="1" ht="12">
      <c r="B198" s="233"/>
      <c r="C198" s="234"/>
      <c r="D198" s="194" t="s">
        <v>237</v>
      </c>
      <c r="E198" s="235" t="s">
        <v>1</v>
      </c>
      <c r="F198" s="236" t="s">
        <v>240</v>
      </c>
      <c r="G198" s="234"/>
      <c r="H198" s="237">
        <v>469.0640000000001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237</v>
      </c>
      <c r="AU198" s="243" t="s">
        <v>86</v>
      </c>
      <c r="AV198" s="15" t="s">
        <v>140</v>
      </c>
      <c r="AW198" s="15" t="s">
        <v>32</v>
      </c>
      <c r="AX198" s="15" t="s">
        <v>84</v>
      </c>
      <c r="AY198" s="243" t="s">
        <v>135</v>
      </c>
    </row>
    <row r="199" spans="2:63" s="11" customFormat="1" ht="22.9" customHeight="1">
      <c r="B199" s="166"/>
      <c r="C199" s="167"/>
      <c r="D199" s="168" t="s">
        <v>75</v>
      </c>
      <c r="E199" s="210" t="s">
        <v>86</v>
      </c>
      <c r="F199" s="210" t="s">
        <v>309</v>
      </c>
      <c r="G199" s="167"/>
      <c r="H199" s="167"/>
      <c r="I199" s="170"/>
      <c r="J199" s="211">
        <f>BK199</f>
        <v>0</v>
      </c>
      <c r="K199" s="167"/>
      <c r="L199" s="172"/>
      <c r="M199" s="173"/>
      <c r="N199" s="174"/>
      <c r="O199" s="174"/>
      <c r="P199" s="175">
        <f>SUM(P200:P254)</f>
        <v>0</v>
      </c>
      <c r="Q199" s="174"/>
      <c r="R199" s="175">
        <f>SUM(R200:R254)</f>
        <v>0</v>
      </c>
      <c r="S199" s="174"/>
      <c r="T199" s="176">
        <f>SUM(T200:T254)</f>
        <v>0</v>
      </c>
      <c r="AR199" s="177" t="s">
        <v>84</v>
      </c>
      <c r="AT199" s="178" t="s">
        <v>75</v>
      </c>
      <c r="AU199" s="178" t="s">
        <v>84</v>
      </c>
      <c r="AY199" s="177" t="s">
        <v>135</v>
      </c>
      <c r="BK199" s="179">
        <f>SUM(BK200:BK254)</f>
        <v>0</v>
      </c>
    </row>
    <row r="200" spans="1:65" s="2" customFormat="1" ht="24.2" customHeight="1">
      <c r="A200" s="35"/>
      <c r="B200" s="36"/>
      <c r="C200" s="180" t="s">
        <v>181</v>
      </c>
      <c r="D200" s="180" t="s">
        <v>136</v>
      </c>
      <c r="E200" s="181" t="s">
        <v>310</v>
      </c>
      <c r="F200" s="182" t="s">
        <v>311</v>
      </c>
      <c r="G200" s="183" t="s">
        <v>236</v>
      </c>
      <c r="H200" s="184">
        <v>20.185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312</v>
      </c>
    </row>
    <row r="201" spans="2:51" s="13" customFormat="1" ht="12">
      <c r="B201" s="212"/>
      <c r="C201" s="213"/>
      <c r="D201" s="194" t="s">
        <v>237</v>
      </c>
      <c r="E201" s="214" t="s">
        <v>1</v>
      </c>
      <c r="F201" s="215" t="s">
        <v>313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237</v>
      </c>
      <c r="AU201" s="221" t="s">
        <v>86</v>
      </c>
      <c r="AV201" s="13" t="s">
        <v>84</v>
      </c>
      <c r="AW201" s="13" t="s">
        <v>32</v>
      </c>
      <c r="AX201" s="13" t="s">
        <v>76</v>
      </c>
      <c r="AY201" s="221" t="s">
        <v>135</v>
      </c>
    </row>
    <row r="202" spans="2:51" s="14" customFormat="1" ht="12">
      <c r="B202" s="222"/>
      <c r="C202" s="223"/>
      <c r="D202" s="194" t="s">
        <v>237</v>
      </c>
      <c r="E202" s="224" t="s">
        <v>1</v>
      </c>
      <c r="F202" s="225" t="s">
        <v>314</v>
      </c>
      <c r="G202" s="223"/>
      <c r="H202" s="226">
        <v>20.185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237</v>
      </c>
      <c r="AU202" s="232" t="s">
        <v>86</v>
      </c>
      <c r="AV202" s="14" t="s">
        <v>86</v>
      </c>
      <c r="AW202" s="14" t="s">
        <v>32</v>
      </c>
      <c r="AX202" s="14" t="s">
        <v>76</v>
      </c>
      <c r="AY202" s="232" t="s">
        <v>135</v>
      </c>
    </row>
    <row r="203" spans="2:51" s="15" customFormat="1" ht="12">
      <c r="B203" s="233"/>
      <c r="C203" s="234"/>
      <c r="D203" s="194" t="s">
        <v>237</v>
      </c>
      <c r="E203" s="235" t="s">
        <v>1</v>
      </c>
      <c r="F203" s="236" t="s">
        <v>240</v>
      </c>
      <c r="G203" s="234"/>
      <c r="H203" s="237">
        <v>20.185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237</v>
      </c>
      <c r="AU203" s="243" t="s">
        <v>86</v>
      </c>
      <c r="AV203" s="15" t="s">
        <v>140</v>
      </c>
      <c r="AW203" s="15" t="s">
        <v>32</v>
      </c>
      <c r="AX203" s="15" t="s">
        <v>84</v>
      </c>
      <c r="AY203" s="243" t="s">
        <v>135</v>
      </c>
    </row>
    <row r="204" spans="1:65" s="2" customFormat="1" ht="16.5" customHeight="1">
      <c r="A204" s="35"/>
      <c r="B204" s="36"/>
      <c r="C204" s="180" t="s">
        <v>7</v>
      </c>
      <c r="D204" s="180" t="s">
        <v>136</v>
      </c>
      <c r="E204" s="181" t="s">
        <v>315</v>
      </c>
      <c r="F204" s="182" t="s">
        <v>316</v>
      </c>
      <c r="G204" s="183" t="s">
        <v>236</v>
      </c>
      <c r="H204" s="184">
        <v>2.381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84</v>
      </c>
      <c r="BK204" s="193">
        <f>ROUND(I204*H204,2)</f>
        <v>0</v>
      </c>
      <c r="BL204" s="18" t="s">
        <v>140</v>
      </c>
      <c r="BM204" s="192" t="s">
        <v>317</v>
      </c>
    </row>
    <row r="205" spans="2:51" s="13" customFormat="1" ht="12">
      <c r="B205" s="212"/>
      <c r="C205" s="213"/>
      <c r="D205" s="194" t="s">
        <v>237</v>
      </c>
      <c r="E205" s="214" t="s">
        <v>1</v>
      </c>
      <c r="F205" s="215" t="s">
        <v>318</v>
      </c>
      <c r="G205" s="213"/>
      <c r="H205" s="214" t="s">
        <v>1</v>
      </c>
      <c r="I205" s="216"/>
      <c r="J205" s="213"/>
      <c r="K205" s="213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237</v>
      </c>
      <c r="AU205" s="221" t="s">
        <v>86</v>
      </c>
      <c r="AV205" s="13" t="s">
        <v>84</v>
      </c>
      <c r="AW205" s="13" t="s">
        <v>32</v>
      </c>
      <c r="AX205" s="13" t="s">
        <v>76</v>
      </c>
      <c r="AY205" s="221" t="s">
        <v>135</v>
      </c>
    </row>
    <row r="206" spans="2:51" s="14" customFormat="1" ht="12">
      <c r="B206" s="222"/>
      <c r="C206" s="223"/>
      <c r="D206" s="194" t="s">
        <v>237</v>
      </c>
      <c r="E206" s="224" t="s">
        <v>1</v>
      </c>
      <c r="F206" s="225" t="s">
        <v>319</v>
      </c>
      <c r="G206" s="223"/>
      <c r="H206" s="226">
        <v>2.381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237</v>
      </c>
      <c r="AU206" s="232" t="s">
        <v>86</v>
      </c>
      <c r="AV206" s="14" t="s">
        <v>86</v>
      </c>
      <c r="AW206" s="14" t="s">
        <v>32</v>
      </c>
      <c r="AX206" s="14" t="s">
        <v>76</v>
      </c>
      <c r="AY206" s="232" t="s">
        <v>135</v>
      </c>
    </row>
    <row r="207" spans="2:51" s="15" customFormat="1" ht="12">
      <c r="B207" s="233"/>
      <c r="C207" s="234"/>
      <c r="D207" s="194" t="s">
        <v>237</v>
      </c>
      <c r="E207" s="235" t="s">
        <v>1</v>
      </c>
      <c r="F207" s="236" t="s">
        <v>240</v>
      </c>
      <c r="G207" s="234"/>
      <c r="H207" s="237">
        <v>2.381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237</v>
      </c>
      <c r="AU207" s="243" t="s">
        <v>86</v>
      </c>
      <c r="AV207" s="15" t="s">
        <v>140</v>
      </c>
      <c r="AW207" s="15" t="s">
        <v>32</v>
      </c>
      <c r="AX207" s="15" t="s">
        <v>84</v>
      </c>
      <c r="AY207" s="243" t="s">
        <v>135</v>
      </c>
    </row>
    <row r="208" spans="1:65" s="2" customFormat="1" ht="24.2" customHeight="1">
      <c r="A208" s="35"/>
      <c r="B208" s="36"/>
      <c r="C208" s="180" t="s">
        <v>186</v>
      </c>
      <c r="D208" s="180" t="s">
        <v>136</v>
      </c>
      <c r="E208" s="181" t="s">
        <v>320</v>
      </c>
      <c r="F208" s="182" t="s">
        <v>321</v>
      </c>
      <c r="G208" s="183" t="s">
        <v>236</v>
      </c>
      <c r="H208" s="184">
        <v>33.353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41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84</v>
      </c>
      <c r="BK208" s="193">
        <f>ROUND(I208*H208,2)</f>
        <v>0</v>
      </c>
      <c r="BL208" s="18" t="s">
        <v>140</v>
      </c>
      <c r="BM208" s="192" t="s">
        <v>322</v>
      </c>
    </row>
    <row r="209" spans="2:51" s="13" customFormat="1" ht="12">
      <c r="B209" s="212"/>
      <c r="C209" s="213"/>
      <c r="D209" s="194" t="s">
        <v>237</v>
      </c>
      <c r="E209" s="214" t="s">
        <v>1</v>
      </c>
      <c r="F209" s="215" t="s">
        <v>323</v>
      </c>
      <c r="G209" s="213"/>
      <c r="H209" s="214" t="s">
        <v>1</v>
      </c>
      <c r="I209" s="216"/>
      <c r="J209" s="213"/>
      <c r="K209" s="213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237</v>
      </c>
      <c r="AU209" s="221" t="s">
        <v>86</v>
      </c>
      <c r="AV209" s="13" t="s">
        <v>84</v>
      </c>
      <c r="AW209" s="13" t="s">
        <v>32</v>
      </c>
      <c r="AX209" s="13" t="s">
        <v>76</v>
      </c>
      <c r="AY209" s="221" t="s">
        <v>135</v>
      </c>
    </row>
    <row r="210" spans="2:51" s="14" customFormat="1" ht="12">
      <c r="B210" s="222"/>
      <c r="C210" s="223"/>
      <c r="D210" s="194" t="s">
        <v>237</v>
      </c>
      <c r="E210" s="224" t="s">
        <v>1</v>
      </c>
      <c r="F210" s="225" t="s">
        <v>324</v>
      </c>
      <c r="G210" s="223"/>
      <c r="H210" s="226">
        <v>3.79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237</v>
      </c>
      <c r="AU210" s="232" t="s">
        <v>86</v>
      </c>
      <c r="AV210" s="14" t="s">
        <v>86</v>
      </c>
      <c r="AW210" s="14" t="s">
        <v>32</v>
      </c>
      <c r="AX210" s="14" t="s">
        <v>76</v>
      </c>
      <c r="AY210" s="232" t="s">
        <v>135</v>
      </c>
    </row>
    <row r="211" spans="2:51" s="13" customFormat="1" ht="12">
      <c r="B211" s="212"/>
      <c r="C211" s="213"/>
      <c r="D211" s="194" t="s">
        <v>237</v>
      </c>
      <c r="E211" s="214" t="s">
        <v>1</v>
      </c>
      <c r="F211" s="215" t="s">
        <v>313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237</v>
      </c>
      <c r="AU211" s="221" t="s">
        <v>86</v>
      </c>
      <c r="AV211" s="13" t="s">
        <v>84</v>
      </c>
      <c r="AW211" s="13" t="s">
        <v>32</v>
      </c>
      <c r="AX211" s="13" t="s">
        <v>76</v>
      </c>
      <c r="AY211" s="221" t="s">
        <v>135</v>
      </c>
    </row>
    <row r="212" spans="2:51" s="14" customFormat="1" ht="12">
      <c r="B212" s="222"/>
      <c r="C212" s="223"/>
      <c r="D212" s="194" t="s">
        <v>237</v>
      </c>
      <c r="E212" s="224" t="s">
        <v>1</v>
      </c>
      <c r="F212" s="225" t="s">
        <v>325</v>
      </c>
      <c r="G212" s="223"/>
      <c r="H212" s="226">
        <v>23.83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237</v>
      </c>
      <c r="AU212" s="232" t="s">
        <v>86</v>
      </c>
      <c r="AV212" s="14" t="s">
        <v>86</v>
      </c>
      <c r="AW212" s="14" t="s">
        <v>32</v>
      </c>
      <c r="AX212" s="14" t="s">
        <v>76</v>
      </c>
      <c r="AY212" s="232" t="s">
        <v>135</v>
      </c>
    </row>
    <row r="213" spans="2:51" s="14" customFormat="1" ht="12">
      <c r="B213" s="222"/>
      <c r="C213" s="223"/>
      <c r="D213" s="194" t="s">
        <v>237</v>
      </c>
      <c r="E213" s="224" t="s">
        <v>1</v>
      </c>
      <c r="F213" s="225" t="s">
        <v>326</v>
      </c>
      <c r="G213" s="223"/>
      <c r="H213" s="226">
        <v>5.733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237</v>
      </c>
      <c r="AU213" s="232" t="s">
        <v>86</v>
      </c>
      <c r="AV213" s="14" t="s">
        <v>86</v>
      </c>
      <c r="AW213" s="14" t="s">
        <v>32</v>
      </c>
      <c r="AX213" s="14" t="s">
        <v>76</v>
      </c>
      <c r="AY213" s="232" t="s">
        <v>135</v>
      </c>
    </row>
    <row r="214" spans="2:51" s="15" customFormat="1" ht="12">
      <c r="B214" s="233"/>
      <c r="C214" s="234"/>
      <c r="D214" s="194" t="s">
        <v>237</v>
      </c>
      <c r="E214" s="235" t="s">
        <v>1</v>
      </c>
      <c r="F214" s="236" t="s">
        <v>240</v>
      </c>
      <c r="G214" s="234"/>
      <c r="H214" s="237">
        <v>33.352999999999994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237</v>
      </c>
      <c r="AU214" s="243" t="s">
        <v>86</v>
      </c>
      <c r="AV214" s="15" t="s">
        <v>140</v>
      </c>
      <c r="AW214" s="15" t="s">
        <v>32</v>
      </c>
      <c r="AX214" s="15" t="s">
        <v>84</v>
      </c>
      <c r="AY214" s="243" t="s">
        <v>135</v>
      </c>
    </row>
    <row r="215" spans="1:65" s="2" customFormat="1" ht="16.5" customHeight="1">
      <c r="A215" s="35"/>
      <c r="B215" s="36"/>
      <c r="C215" s="180" t="s">
        <v>327</v>
      </c>
      <c r="D215" s="180" t="s">
        <v>136</v>
      </c>
      <c r="E215" s="181" t="s">
        <v>328</v>
      </c>
      <c r="F215" s="182" t="s">
        <v>329</v>
      </c>
      <c r="G215" s="183" t="s">
        <v>269</v>
      </c>
      <c r="H215" s="184">
        <v>18.545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41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84</v>
      </c>
      <c r="BK215" s="193">
        <f>ROUND(I215*H215,2)</f>
        <v>0</v>
      </c>
      <c r="BL215" s="18" t="s">
        <v>140</v>
      </c>
      <c r="BM215" s="192" t="s">
        <v>330</v>
      </c>
    </row>
    <row r="216" spans="2:51" s="13" customFormat="1" ht="12">
      <c r="B216" s="212"/>
      <c r="C216" s="213"/>
      <c r="D216" s="194" t="s">
        <v>237</v>
      </c>
      <c r="E216" s="214" t="s">
        <v>1</v>
      </c>
      <c r="F216" s="215" t="s">
        <v>313</v>
      </c>
      <c r="G216" s="213"/>
      <c r="H216" s="214" t="s">
        <v>1</v>
      </c>
      <c r="I216" s="216"/>
      <c r="J216" s="213"/>
      <c r="K216" s="213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237</v>
      </c>
      <c r="AU216" s="221" t="s">
        <v>86</v>
      </c>
      <c r="AV216" s="13" t="s">
        <v>84</v>
      </c>
      <c r="AW216" s="13" t="s">
        <v>32</v>
      </c>
      <c r="AX216" s="13" t="s">
        <v>76</v>
      </c>
      <c r="AY216" s="221" t="s">
        <v>135</v>
      </c>
    </row>
    <row r="217" spans="2:51" s="14" customFormat="1" ht="12">
      <c r="B217" s="222"/>
      <c r="C217" s="223"/>
      <c r="D217" s="194" t="s">
        <v>237</v>
      </c>
      <c r="E217" s="224" t="s">
        <v>1</v>
      </c>
      <c r="F217" s="225" t="s">
        <v>331</v>
      </c>
      <c r="G217" s="223"/>
      <c r="H217" s="226">
        <v>14.015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237</v>
      </c>
      <c r="AU217" s="232" t="s">
        <v>86</v>
      </c>
      <c r="AV217" s="14" t="s">
        <v>86</v>
      </c>
      <c r="AW217" s="14" t="s">
        <v>32</v>
      </c>
      <c r="AX217" s="14" t="s">
        <v>76</v>
      </c>
      <c r="AY217" s="232" t="s">
        <v>135</v>
      </c>
    </row>
    <row r="218" spans="2:51" s="13" customFormat="1" ht="12">
      <c r="B218" s="212"/>
      <c r="C218" s="213"/>
      <c r="D218" s="194" t="s">
        <v>237</v>
      </c>
      <c r="E218" s="214" t="s">
        <v>1</v>
      </c>
      <c r="F218" s="215" t="s">
        <v>323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237</v>
      </c>
      <c r="AU218" s="221" t="s">
        <v>86</v>
      </c>
      <c r="AV218" s="13" t="s">
        <v>84</v>
      </c>
      <c r="AW218" s="13" t="s">
        <v>32</v>
      </c>
      <c r="AX218" s="13" t="s">
        <v>76</v>
      </c>
      <c r="AY218" s="221" t="s">
        <v>135</v>
      </c>
    </row>
    <row r="219" spans="2:51" s="14" customFormat="1" ht="12">
      <c r="B219" s="222"/>
      <c r="C219" s="223"/>
      <c r="D219" s="194" t="s">
        <v>237</v>
      </c>
      <c r="E219" s="224" t="s">
        <v>1</v>
      </c>
      <c r="F219" s="225" t="s">
        <v>332</v>
      </c>
      <c r="G219" s="223"/>
      <c r="H219" s="226">
        <v>4.53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237</v>
      </c>
      <c r="AU219" s="232" t="s">
        <v>86</v>
      </c>
      <c r="AV219" s="14" t="s">
        <v>86</v>
      </c>
      <c r="AW219" s="14" t="s">
        <v>32</v>
      </c>
      <c r="AX219" s="14" t="s">
        <v>76</v>
      </c>
      <c r="AY219" s="232" t="s">
        <v>135</v>
      </c>
    </row>
    <row r="220" spans="2:51" s="15" customFormat="1" ht="12">
      <c r="B220" s="233"/>
      <c r="C220" s="234"/>
      <c r="D220" s="194" t="s">
        <v>237</v>
      </c>
      <c r="E220" s="235" t="s">
        <v>1</v>
      </c>
      <c r="F220" s="236" t="s">
        <v>240</v>
      </c>
      <c r="G220" s="234"/>
      <c r="H220" s="237">
        <v>18.545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237</v>
      </c>
      <c r="AU220" s="243" t="s">
        <v>86</v>
      </c>
      <c r="AV220" s="15" t="s">
        <v>140</v>
      </c>
      <c r="AW220" s="15" t="s">
        <v>32</v>
      </c>
      <c r="AX220" s="15" t="s">
        <v>84</v>
      </c>
      <c r="AY220" s="243" t="s">
        <v>135</v>
      </c>
    </row>
    <row r="221" spans="1:65" s="2" customFormat="1" ht="16.5" customHeight="1">
      <c r="A221" s="35"/>
      <c r="B221" s="36"/>
      <c r="C221" s="180" t="s">
        <v>189</v>
      </c>
      <c r="D221" s="180" t="s">
        <v>136</v>
      </c>
      <c r="E221" s="181" t="s">
        <v>333</v>
      </c>
      <c r="F221" s="182" t="s">
        <v>334</v>
      </c>
      <c r="G221" s="183" t="s">
        <v>269</v>
      </c>
      <c r="H221" s="184">
        <v>18.545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41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84</v>
      </c>
      <c r="BK221" s="193">
        <f>ROUND(I221*H221,2)</f>
        <v>0</v>
      </c>
      <c r="BL221" s="18" t="s">
        <v>140</v>
      </c>
      <c r="BM221" s="192" t="s">
        <v>335</v>
      </c>
    </row>
    <row r="222" spans="1:65" s="2" customFormat="1" ht="21.75" customHeight="1">
      <c r="A222" s="35"/>
      <c r="B222" s="36"/>
      <c r="C222" s="180" t="s">
        <v>336</v>
      </c>
      <c r="D222" s="180" t="s">
        <v>136</v>
      </c>
      <c r="E222" s="181" t="s">
        <v>337</v>
      </c>
      <c r="F222" s="182" t="s">
        <v>338</v>
      </c>
      <c r="G222" s="183" t="s">
        <v>254</v>
      </c>
      <c r="H222" s="184">
        <v>2.914</v>
      </c>
      <c r="I222" s="185"/>
      <c r="J222" s="186">
        <f>ROUND(I222*H222,2)</f>
        <v>0</v>
      </c>
      <c r="K222" s="187"/>
      <c r="L222" s="40"/>
      <c r="M222" s="188" t="s">
        <v>1</v>
      </c>
      <c r="N222" s="189" t="s">
        <v>41</v>
      </c>
      <c r="O222" s="7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84</v>
      </c>
      <c r="BK222" s="193">
        <f>ROUND(I222*H222,2)</f>
        <v>0</v>
      </c>
      <c r="BL222" s="18" t="s">
        <v>140</v>
      </c>
      <c r="BM222" s="192" t="s">
        <v>339</v>
      </c>
    </row>
    <row r="223" spans="2:51" s="13" customFormat="1" ht="12">
      <c r="B223" s="212"/>
      <c r="C223" s="213"/>
      <c r="D223" s="194" t="s">
        <v>237</v>
      </c>
      <c r="E223" s="214" t="s">
        <v>1</v>
      </c>
      <c r="F223" s="215" t="s">
        <v>313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237</v>
      </c>
      <c r="AU223" s="221" t="s">
        <v>86</v>
      </c>
      <c r="AV223" s="13" t="s">
        <v>84</v>
      </c>
      <c r="AW223" s="13" t="s">
        <v>32</v>
      </c>
      <c r="AX223" s="13" t="s">
        <v>76</v>
      </c>
      <c r="AY223" s="221" t="s">
        <v>135</v>
      </c>
    </row>
    <row r="224" spans="2:51" s="14" customFormat="1" ht="12">
      <c r="B224" s="222"/>
      <c r="C224" s="223"/>
      <c r="D224" s="194" t="s">
        <v>237</v>
      </c>
      <c r="E224" s="224" t="s">
        <v>1</v>
      </c>
      <c r="F224" s="225" t="s">
        <v>340</v>
      </c>
      <c r="G224" s="223"/>
      <c r="H224" s="226">
        <v>2.383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237</v>
      </c>
      <c r="AU224" s="232" t="s">
        <v>86</v>
      </c>
      <c r="AV224" s="14" t="s">
        <v>86</v>
      </c>
      <c r="AW224" s="14" t="s">
        <v>32</v>
      </c>
      <c r="AX224" s="14" t="s">
        <v>76</v>
      </c>
      <c r="AY224" s="232" t="s">
        <v>135</v>
      </c>
    </row>
    <row r="225" spans="2:51" s="13" customFormat="1" ht="12">
      <c r="B225" s="212"/>
      <c r="C225" s="213"/>
      <c r="D225" s="194" t="s">
        <v>237</v>
      </c>
      <c r="E225" s="214" t="s">
        <v>1</v>
      </c>
      <c r="F225" s="215" t="s">
        <v>323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237</v>
      </c>
      <c r="AU225" s="221" t="s">
        <v>86</v>
      </c>
      <c r="AV225" s="13" t="s">
        <v>84</v>
      </c>
      <c r="AW225" s="13" t="s">
        <v>32</v>
      </c>
      <c r="AX225" s="13" t="s">
        <v>76</v>
      </c>
      <c r="AY225" s="221" t="s">
        <v>135</v>
      </c>
    </row>
    <row r="226" spans="2:51" s="14" customFormat="1" ht="12">
      <c r="B226" s="222"/>
      <c r="C226" s="223"/>
      <c r="D226" s="194" t="s">
        <v>237</v>
      </c>
      <c r="E226" s="224" t="s">
        <v>1</v>
      </c>
      <c r="F226" s="225" t="s">
        <v>341</v>
      </c>
      <c r="G226" s="223"/>
      <c r="H226" s="226">
        <v>0.531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237</v>
      </c>
      <c r="AU226" s="232" t="s">
        <v>86</v>
      </c>
      <c r="AV226" s="14" t="s">
        <v>86</v>
      </c>
      <c r="AW226" s="14" t="s">
        <v>32</v>
      </c>
      <c r="AX226" s="14" t="s">
        <v>76</v>
      </c>
      <c r="AY226" s="232" t="s">
        <v>135</v>
      </c>
    </row>
    <row r="227" spans="2:51" s="15" customFormat="1" ht="12">
      <c r="B227" s="233"/>
      <c r="C227" s="234"/>
      <c r="D227" s="194" t="s">
        <v>237</v>
      </c>
      <c r="E227" s="235" t="s">
        <v>1</v>
      </c>
      <c r="F227" s="236" t="s">
        <v>240</v>
      </c>
      <c r="G227" s="234"/>
      <c r="H227" s="237">
        <v>2.914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237</v>
      </c>
      <c r="AU227" s="243" t="s">
        <v>86</v>
      </c>
      <c r="AV227" s="15" t="s">
        <v>140</v>
      </c>
      <c r="AW227" s="15" t="s">
        <v>32</v>
      </c>
      <c r="AX227" s="15" t="s">
        <v>84</v>
      </c>
      <c r="AY227" s="243" t="s">
        <v>135</v>
      </c>
    </row>
    <row r="228" spans="1:65" s="2" customFormat="1" ht="16.5" customHeight="1">
      <c r="A228" s="35"/>
      <c r="B228" s="36"/>
      <c r="C228" s="180" t="s">
        <v>197</v>
      </c>
      <c r="D228" s="180" t="s">
        <v>136</v>
      </c>
      <c r="E228" s="181" t="s">
        <v>342</v>
      </c>
      <c r="F228" s="182" t="s">
        <v>343</v>
      </c>
      <c r="G228" s="183" t="s">
        <v>236</v>
      </c>
      <c r="H228" s="184">
        <v>29.096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41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140</v>
      </c>
      <c r="AT228" s="192" t="s">
        <v>136</v>
      </c>
      <c r="AU228" s="192" t="s">
        <v>86</v>
      </c>
      <c r="AY228" s="18" t="s">
        <v>135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84</v>
      </c>
      <c r="BK228" s="193">
        <f>ROUND(I228*H228,2)</f>
        <v>0</v>
      </c>
      <c r="BL228" s="18" t="s">
        <v>140</v>
      </c>
      <c r="BM228" s="192" t="s">
        <v>344</v>
      </c>
    </row>
    <row r="229" spans="2:51" s="13" customFormat="1" ht="12">
      <c r="B229" s="212"/>
      <c r="C229" s="213"/>
      <c r="D229" s="194" t="s">
        <v>237</v>
      </c>
      <c r="E229" s="214" t="s">
        <v>1</v>
      </c>
      <c r="F229" s="215" t="s">
        <v>345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237</v>
      </c>
      <c r="AU229" s="221" t="s">
        <v>86</v>
      </c>
      <c r="AV229" s="13" t="s">
        <v>84</v>
      </c>
      <c r="AW229" s="13" t="s">
        <v>32</v>
      </c>
      <c r="AX229" s="13" t="s">
        <v>76</v>
      </c>
      <c r="AY229" s="221" t="s">
        <v>135</v>
      </c>
    </row>
    <row r="230" spans="2:51" s="14" customFormat="1" ht="12">
      <c r="B230" s="222"/>
      <c r="C230" s="223"/>
      <c r="D230" s="194" t="s">
        <v>237</v>
      </c>
      <c r="E230" s="224" t="s">
        <v>1</v>
      </c>
      <c r="F230" s="225" t="s">
        <v>346</v>
      </c>
      <c r="G230" s="223"/>
      <c r="H230" s="226">
        <v>7.762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237</v>
      </c>
      <c r="AU230" s="232" t="s">
        <v>86</v>
      </c>
      <c r="AV230" s="14" t="s">
        <v>86</v>
      </c>
      <c r="AW230" s="14" t="s">
        <v>32</v>
      </c>
      <c r="AX230" s="14" t="s">
        <v>76</v>
      </c>
      <c r="AY230" s="232" t="s">
        <v>135</v>
      </c>
    </row>
    <row r="231" spans="2:51" s="13" customFormat="1" ht="12">
      <c r="B231" s="212"/>
      <c r="C231" s="213"/>
      <c r="D231" s="194" t="s">
        <v>237</v>
      </c>
      <c r="E231" s="214" t="s">
        <v>1</v>
      </c>
      <c r="F231" s="215" t="s">
        <v>347</v>
      </c>
      <c r="G231" s="213"/>
      <c r="H231" s="214" t="s">
        <v>1</v>
      </c>
      <c r="I231" s="216"/>
      <c r="J231" s="213"/>
      <c r="K231" s="213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237</v>
      </c>
      <c r="AU231" s="221" t="s">
        <v>86</v>
      </c>
      <c r="AV231" s="13" t="s">
        <v>84</v>
      </c>
      <c r="AW231" s="13" t="s">
        <v>32</v>
      </c>
      <c r="AX231" s="13" t="s">
        <v>76</v>
      </c>
      <c r="AY231" s="221" t="s">
        <v>135</v>
      </c>
    </row>
    <row r="232" spans="2:51" s="14" customFormat="1" ht="12">
      <c r="B232" s="222"/>
      <c r="C232" s="223"/>
      <c r="D232" s="194" t="s">
        <v>237</v>
      </c>
      <c r="E232" s="224" t="s">
        <v>1</v>
      </c>
      <c r="F232" s="225" t="s">
        <v>348</v>
      </c>
      <c r="G232" s="223"/>
      <c r="H232" s="226">
        <v>5.092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237</v>
      </c>
      <c r="AU232" s="232" t="s">
        <v>86</v>
      </c>
      <c r="AV232" s="14" t="s">
        <v>86</v>
      </c>
      <c r="AW232" s="14" t="s">
        <v>32</v>
      </c>
      <c r="AX232" s="14" t="s">
        <v>76</v>
      </c>
      <c r="AY232" s="232" t="s">
        <v>135</v>
      </c>
    </row>
    <row r="233" spans="2:51" s="14" customFormat="1" ht="12">
      <c r="B233" s="222"/>
      <c r="C233" s="223"/>
      <c r="D233" s="194" t="s">
        <v>237</v>
      </c>
      <c r="E233" s="224" t="s">
        <v>1</v>
      </c>
      <c r="F233" s="225" t="s">
        <v>349</v>
      </c>
      <c r="G233" s="223"/>
      <c r="H233" s="226">
        <v>4.855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237</v>
      </c>
      <c r="AU233" s="232" t="s">
        <v>86</v>
      </c>
      <c r="AV233" s="14" t="s">
        <v>86</v>
      </c>
      <c r="AW233" s="14" t="s">
        <v>32</v>
      </c>
      <c r="AX233" s="14" t="s">
        <v>76</v>
      </c>
      <c r="AY233" s="232" t="s">
        <v>135</v>
      </c>
    </row>
    <row r="234" spans="2:51" s="14" customFormat="1" ht="12">
      <c r="B234" s="222"/>
      <c r="C234" s="223"/>
      <c r="D234" s="194" t="s">
        <v>237</v>
      </c>
      <c r="E234" s="224" t="s">
        <v>1</v>
      </c>
      <c r="F234" s="225" t="s">
        <v>350</v>
      </c>
      <c r="G234" s="223"/>
      <c r="H234" s="226">
        <v>4.708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237</v>
      </c>
      <c r="AU234" s="232" t="s">
        <v>86</v>
      </c>
      <c r="AV234" s="14" t="s">
        <v>86</v>
      </c>
      <c r="AW234" s="14" t="s">
        <v>32</v>
      </c>
      <c r="AX234" s="14" t="s">
        <v>76</v>
      </c>
      <c r="AY234" s="232" t="s">
        <v>135</v>
      </c>
    </row>
    <row r="235" spans="2:51" s="13" customFormat="1" ht="12">
      <c r="B235" s="212"/>
      <c r="C235" s="213"/>
      <c r="D235" s="194" t="s">
        <v>237</v>
      </c>
      <c r="E235" s="214" t="s">
        <v>1</v>
      </c>
      <c r="F235" s="215" t="s">
        <v>351</v>
      </c>
      <c r="G235" s="213"/>
      <c r="H235" s="214" t="s">
        <v>1</v>
      </c>
      <c r="I235" s="216"/>
      <c r="J235" s="213"/>
      <c r="K235" s="213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237</v>
      </c>
      <c r="AU235" s="221" t="s">
        <v>86</v>
      </c>
      <c r="AV235" s="13" t="s">
        <v>84</v>
      </c>
      <c r="AW235" s="13" t="s">
        <v>32</v>
      </c>
      <c r="AX235" s="13" t="s">
        <v>76</v>
      </c>
      <c r="AY235" s="221" t="s">
        <v>135</v>
      </c>
    </row>
    <row r="236" spans="2:51" s="14" customFormat="1" ht="12">
      <c r="B236" s="222"/>
      <c r="C236" s="223"/>
      <c r="D236" s="194" t="s">
        <v>237</v>
      </c>
      <c r="E236" s="224" t="s">
        <v>1</v>
      </c>
      <c r="F236" s="225" t="s">
        <v>352</v>
      </c>
      <c r="G236" s="223"/>
      <c r="H236" s="226">
        <v>6.679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237</v>
      </c>
      <c r="AU236" s="232" t="s">
        <v>86</v>
      </c>
      <c r="AV236" s="14" t="s">
        <v>86</v>
      </c>
      <c r="AW236" s="14" t="s">
        <v>32</v>
      </c>
      <c r="AX236" s="14" t="s">
        <v>76</v>
      </c>
      <c r="AY236" s="232" t="s">
        <v>135</v>
      </c>
    </row>
    <row r="237" spans="2:51" s="15" customFormat="1" ht="12">
      <c r="B237" s="233"/>
      <c r="C237" s="234"/>
      <c r="D237" s="194" t="s">
        <v>237</v>
      </c>
      <c r="E237" s="235" t="s">
        <v>1</v>
      </c>
      <c r="F237" s="236" t="s">
        <v>240</v>
      </c>
      <c r="G237" s="234"/>
      <c r="H237" s="237">
        <v>29.096000000000004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237</v>
      </c>
      <c r="AU237" s="243" t="s">
        <v>86</v>
      </c>
      <c r="AV237" s="15" t="s">
        <v>140</v>
      </c>
      <c r="AW237" s="15" t="s">
        <v>32</v>
      </c>
      <c r="AX237" s="15" t="s">
        <v>84</v>
      </c>
      <c r="AY237" s="243" t="s">
        <v>135</v>
      </c>
    </row>
    <row r="238" spans="1:65" s="2" customFormat="1" ht="16.5" customHeight="1">
      <c r="A238" s="35"/>
      <c r="B238" s="36"/>
      <c r="C238" s="180" t="s">
        <v>353</v>
      </c>
      <c r="D238" s="180" t="s">
        <v>136</v>
      </c>
      <c r="E238" s="181" t="s">
        <v>354</v>
      </c>
      <c r="F238" s="182" t="s">
        <v>355</v>
      </c>
      <c r="G238" s="183" t="s">
        <v>269</v>
      </c>
      <c r="H238" s="184">
        <v>124.359</v>
      </c>
      <c r="I238" s="185"/>
      <c r="J238" s="186">
        <f>ROUND(I238*H238,2)</f>
        <v>0</v>
      </c>
      <c r="K238" s="187"/>
      <c r="L238" s="40"/>
      <c r="M238" s="188" t="s">
        <v>1</v>
      </c>
      <c r="N238" s="189" t="s">
        <v>41</v>
      </c>
      <c r="O238" s="7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140</v>
      </c>
      <c r="AT238" s="192" t="s">
        <v>136</v>
      </c>
      <c r="AU238" s="192" t="s">
        <v>86</v>
      </c>
      <c r="AY238" s="18" t="s">
        <v>135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84</v>
      </c>
      <c r="BK238" s="193">
        <f>ROUND(I238*H238,2)</f>
        <v>0</v>
      </c>
      <c r="BL238" s="18" t="s">
        <v>140</v>
      </c>
      <c r="BM238" s="192" t="s">
        <v>356</v>
      </c>
    </row>
    <row r="239" spans="2:51" s="13" customFormat="1" ht="12">
      <c r="B239" s="212"/>
      <c r="C239" s="213"/>
      <c r="D239" s="194" t="s">
        <v>237</v>
      </c>
      <c r="E239" s="214" t="s">
        <v>1</v>
      </c>
      <c r="F239" s="215" t="s">
        <v>345</v>
      </c>
      <c r="G239" s="213"/>
      <c r="H239" s="214" t="s">
        <v>1</v>
      </c>
      <c r="I239" s="216"/>
      <c r="J239" s="213"/>
      <c r="K239" s="213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237</v>
      </c>
      <c r="AU239" s="221" t="s">
        <v>86</v>
      </c>
      <c r="AV239" s="13" t="s">
        <v>84</v>
      </c>
      <c r="AW239" s="13" t="s">
        <v>32</v>
      </c>
      <c r="AX239" s="13" t="s">
        <v>76</v>
      </c>
      <c r="AY239" s="221" t="s">
        <v>135</v>
      </c>
    </row>
    <row r="240" spans="2:51" s="14" customFormat="1" ht="12">
      <c r="B240" s="222"/>
      <c r="C240" s="223"/>
      <c r="D240" s="194" t="s">
        <v>237</v>
      </c>
      <c r="E240" s="224" t="s">
        <v>1</v>
      </c>
      <c r="F240" s="225" t="s">
        <v>357</v>
      </c>
      <c r="G240" s="223"/>
      <c r="H240" s="226">
        <v>29.962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237</v>
      </c>
      <c r="AU240" s="232" t="s">
        <v>86</v>
      </c>
      <c r="AV240" s="14" t="s">
        <v>86</v>
      </c>
      <c r="AW240" s="14" t="s">
        <v>32</v>
      </c>
      <c r="AX240" s="14" t="s">
        <v>76</v>
      </c>
      <c r="AY240" s="232" t="s">
        <v>135</v>
      </c>
    </row>
    <row r="241" spans="2:51" s="13" customFormat="1" ht="12">
      <c r="B241" s="212"/>
      <c r="C241" s="213"/>
      <c r="D241" s="194" t="s">
        <v>237</v>
      </c>
      <c r="E241" s="214" t="s">
        <v>1</v>
      </c>
      <c r="F241" s="215" t="s">
        <v>347</v>
      </c>
      <c r="G241" s="213"/>
      <c r="H241" s="214" t="s">
        <v>1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237</v>
      </c>
      <c r="AU241" s="221" t="s">
        <v>86</v>
      </c>
      <c r="AV241" s="13" t="s">
        <v>84</v>
      </c>
      <c r="AW241" s="13" t="s">
        <v>32</v>
      </c>
      <c r="AX241" s="13" t="s">
        <v>76</v>
      </c>
      <c r="AY241" s="221" t="s">
        <v>135</v>
      </c>
    </row>
    <row r="242" spans="2:51" s="14" customFormat="1" ht="12">
      <c r="B242" s="222"/>
      <c r="C242" s="223"/>
      <c r="D242" s="194" t="s">
        <v>237</v>
      </c>
      <c r="E242" s="224" t="s">
        <v>1</v>
      </c>
      <c r="F242" s="225" t="s">
        <v>358</v>
      </c>
      <c r="G242" s="223"/>
      <c r="H242" s="226">
        <v>19.866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237</v>
      </c>
      <c r="AU242" s="232" t="s">
        <v>86</v>
      </c>
      <c r="AV242" s="14" t="s">
        <v>86</v>
      </c>
      <c r="AW242" s="14" t="s">
        <v>32</v>
      </c>
      <c r="AX242" s="14" t="s">
        <v>76</v>
      </c>
      <c r="AY242" s="232" t="s">
        <v>135</v>
      </c>
    </row>
    <row r="243" spans="2:51" s="14" customFormat="1" ht="12">
      <c r="B243" s="222"/>
      <c r="C243" s="223"/>
      <c r="D243" s="194" t="s">
        <v>237</v>
      </c>
      <c r="E243" s="224" t="s">
        <v>1</v>
      </c>
      <c r="F243" s="225" t="s">
        <v>359</v>
      </c>
      <c r="G243" s="223"/>
      <c r="H243" s="226">
        <v>24.275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237</v>
      </c>
      <c r="AU243" s="232" t="s">
        <v>86</v>
      </c>
      <c r="AV243" s="14" t="s">
        <v>86</v>
      </c>
      <c r="AW243" s="14" t="s">
        <v>32</v>
      </c>
      <c r="AX243" s="14" t="s">
        <v>76</v>
      </c>
      <c r="AY243" s="232" t="s">
        <v>135</v>
      </c>
    </row>
    <row r="244" spans="2:51" s="14" customFormat="1" ht="12">
      <c r="B244" s="222"/>
      <c r="C244" s="223"/>
      <c r="D244" s="194" t="s">
        <v>237</v>
      </c>
      <c r="E244" s="224" t="s">
        <v>1</v>
      </c>
      <c r="F244" s="225" t="s">
        <v>360</v>
      </c>
      <c r="G244" s="223"/>
      <c r="H244" s="226">
        <v>23.542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237</v>
      </c>
      <c r="AU244" s="232" t="s">
        <v>86</v>
      </c>
      <c r="AV244" s="14" t="s">
        <v>86</v>
      </c>
      <c r="AW244" s="14" t="s">
        <v>32</v>
      </c>
      <c r="AX244" s="14" t="s">
        <v>76</v>
      </c>
      <c r="AY244" s="232" t="s">
        <v>135</v>
      </c>
    </row>
    <row r="245" spans="2:51" s="13" customFormat="1" ht="12">
      <c r="B245" s="212"/>
      <c r="C245" s="213"/>
      <c r="D245" s="194" t="s">
        <v>237</v>
      </c>
      <c r="E245" s="214" t="s">
        <v>1</v>
      </c>
      <c r="F245" s="215" t="s">
        <v>361</v>
      </c>
      <c r="G245" s="213"/>
      <c r="H245" s="214" t="s">
        <v>1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237</v>
      </c>
      <c r="AU245" s="221" t="s">
        <v>86</v>
      </c>
      <c r="AV245" s="13" t="s">
        <v>84</v>
      </c>
      <c r="AW245" s="13" t="s">
        <v>32</v>
      </c>
      <c r="AX245" s="13" t="s">
        <v>76</v>
      </c>
      <c r="AY245" s="221" t="s">
        <v>135</v>
      </c>
    </row>
    <row r="246" spans="2:51" s="14" customFormat="1" ht="12">
      <c r="B246" s="222"/>
      <c r="C246" s="223"/>
      <c r="D246" s="194" t="s">
        <v>237</v>
      </c>
      <c r="E246" s="224" t="s">
        <v>1</v>
      </c>
      <c r="F246" s="225" t="s">
        <v>362</v>
      </c>
      <c r="G246" s="223"/>
      <c r="H246" s="226">
        <v>26.714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237</v>
      </c>
      <c r="AU246" s="232" t="s">
        <v>86</v>
      </c>
      <c r="AV246" s="14" t="s">
        <v>86</v>
      </c>
      <c r="AW246" s="14" t="s">
        <v>32</v>
      </c>
      <c r="AX246" s="14" t="s">
        <v>76</v>
      </c>
      <c r="AY246" s="232" t="s">
        <v>135</v>
      </c>
    </row>
    <row r="247" spans="2:51" s="15" customFormat="1" ht="12">
      <c r="B247" s="233"/>
      <c r="C247" s="234"/>
      <c r="D247" s="194" t="s">
        <v>237</v>
      </c>
      <c r="E247" s="235" t="s">
        <v>1</v>
      </c>
      <c r="F247" s="236" t="s">
        <v>240</v>
      </c>
      <c r="G247" s="234"/>
      <c r="H247" s="237">
        <v>124.35900000000001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237</v>
      </c>
      <c r="AU247" s="243" t="s">
        <v>86</v>
      </c>
      <c r="AV247" s="15" t="s">
        <v>140</v>
      </c>
      <c r="AW247" s="15" t="s">
        <v>32</v>
      </c>
      <c r="AX247" s="15" t="s">
        <v>84</v>
      </c>
      <c r="AY247" s="243" t="s">
        <v>135</v>
      </c>
    </row>
    <row r="248" spans="1:65" s="2" customFormat="1" ht="16.5" customHeight="1">
      <c r="A248" s="35"/>
      <c r="B248" s="36"/>
      <c r="C248" s="180" t="s">
        <v>201</v>
      </c>
      <c r="D248" s="180" t="s">
        <v>136</v>
      </c>
      <c r="E248" s="181" t="s">
        <v>363</v>
      </c>
      <c r="F248" s="182" t="s">
        <v>364</v>
      </c>
      <c r="G248" s="183" t="s">
        <v>269</v>
      </c>
      <c r="H248" s="184">
        <v>124.359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41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84</v>
      </c>
      <c r="BK248" s="193">
        <f>ROUND(I248*H248,2)</f>
        <v>0</v>
      </c>
      <c r="BL248" s="18" t="s">
        <v>140</v>
      </c>
      <c r="BM248" s="192" t="s">
        <v>365</v>
      </c>
    </row>
    <row r="249" spans="1:65" s="2" customFormat="1" ht="33" customHeight="1">
      <c r="A249" s="35"/>
      <c r="B249" s="36"/>
      <c r="C249" s="180" t="s">
        <v>366</v>
      </c>
      <c r="D249" s="180" t="s">
        <v>136</v>
      </c>
      <c r="E249" s="181" t="s">
        <v>367</v>
      </c>
      <c r="F249" s="182" t="s">
        <v>368</v>
      </c>
      <c r="G249" s="183" t="s">
        <v>269</v>
      </c>
      <c r="H249" s="184">
        <v>25.947</v>
      </c>
      <c r="I249" s="185"/>
      <c r="J249" s="186">
        <f>ROUND(I249*H249,2)</f>
        <v>0</v>
      </c>
      <c r="K249" s="187"/>
      <c r="L249" s="40"/>
      <c r="M249" s="188" t="s">
        <v>1</v>
      </c>
      <c r="N249" s="189" t="s">
        <v>41</v>
      </c>
      <c r="O249" s="7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140</v>
      </c>
      <c r="AT249" s="192" t="s">
        <v>136</v>
      </c>
      <c r="AU249" s="192" t="s">
        <v>86</v>
      </c>
      <c r="AY249" s="18" t="s">
        <v>135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84</v>
      </c>
      <c r="BK249" s="193">
        <f>ROUND(I249*H249,2)</f>
        <v>0</v>
      </c>
      <c r="BL249" s="18" t="s">
        <v>140</v>
      </c>
      <c r="BM249" s="192" t="s">
        <v>369</v>
      </c>
    </row>
    <row r="250" spans="2:51" s="13" customFormat="1" ht="12">
      <c r="B250" s="212"/>
      <c r="C250" s="213"/>
      <c r="D250" s="194" t="s">
        <v>237</v>
      </c>
      <c r="E250" s="214" t="s">
        <v>1</v>
      </c>
      <c r="F250" s="215" t="s">
        <v>370</v>
      </c>
      <c r="G250" s="213"/>
      <c r="H250" s="214" t="s">
        <v>1</v>
      </c>
      <c r="I250" s="216"/>
      <c r="J250" s="213"/>
      <c r="K250" s="213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237</v>
      </c>
      <c r="AU250" s="221" t="s">
        <v>86</v>
      </c>
      <c r="AV250" s="13" t="s">
        <v>84</v>
      </c>
      <c r="AW250" s="13" t="s">
        <v>32</v>
      </c>
      <c r="AX250" s="13" t="s">
        <v>76</v>
      </c>
      <c r="AY250" s="221" t="s">
        <v>135</v>
      </c>
    </row>
    <row r="251" spans="2:51" s="14" customFormat="1" ht="12">
      <c r="B251" s="222"/>
      <c r="C251" s="223"/>
      <c r="D251" s="194" t="s">
        <v>237</v>
      </c>
      <c r="E251" s="224" t="s">
        <v>1</v>
      </c>
      <c r="F251" s="225" t="s">
        <v>371</v>
      </c>
      <c r="G251" s="223"/>
      <c r="H251" s="226">
        <v>13.5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237</v>
      </c>
      <c r="AU251" s="232" t="s">
        <v>86</v>
      </c>
      <c r="AV251" s="14" t="s">
        <v>86</v>
      </c>
      <c r="AW251" s="14" t="s">
        <v>32</v>
      </c>
      <c r="AX251" s="14" t="s">
        <v>76</v>
      </c>
      <c r="AY251" s="232" t="s">
        <v>135</v>
      </c>
    </row>
    <row r="252" spans="2:51" s="14" customFormat="1" ht="12">
      <c r="B252" s="222"/>
      <c r="C252" s="223"/>
      <c r="D252" s="194" t="s">
        <v>237</v>
      </c>
      <c r="E252" s="224" t="s">
        <v>1</v>
      </c>
      <c r="F252" s="225" t="s">
        <v>372</v>
      </c>
      <c r="G252" s="223"/>
      <c r="H252" s="226">
        <v>12.447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237</v>
      </c>
      <c r="AU252" s="232" t="s">
        <v>86</v>
      </c>
      <c r="AV252" s="14" t="s">
        <v>86</v>
      </c>
      <c r="AW252" s="14" t="s">
        <v>32</v>
      </c>
      <c r="AX252" s="14" t="s">
        <v>76</v>
      </c>
      <c r="AY252" s="232" t="s">
        <v>135</v>
      </c>
    </row>
    <row r="253" spans="2:51" s="15" customFormat="1" ht="12">
      <c r="B253" s="233"/>
      <c r="C253" s="234"/>
      <c r="D253" s="194" t="s">
        <v>237</v>
      </c>
      <c r="E253" s="235" t="s">
        <v>1</v>
      </c>
      <c r="F253" s="236" t="s">
        <v>240</v>
      </c>
      <c r="G253" s="234"/>
      <c r="H253" s="237">
        <v>25.947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237</v>
      </c>
      <c r="AU253" s="243" t="s">
        <v>86</v>
      </c>
      <c r="AV253" s="15" t="s">
        <v>140</v>
      </c>
      <c r="AW253" s="15" t="s">
        <v>32</v>
      </c>
      <c r="AX253" s="15" t="s">
        <v>84</v>
      </c>
      <c r="AY253" s="243" t="s">
        <v>135</v>
      </c>
    </row>
    <row r="254" spans="1:65" s="2" customFormat="1" ht="24.2" customHeight="1">
      <c r="A254" s="35"/>
      <c r="B254" s="36"/>
      <c r="C254" s="180" t="s">
        <v>283</v>
      </c>
      <c r="D254" s="180" t="s">
        <v>136</v>
      </c>
      <c r="E254" s="181" t="s">
        <v>373</v>
      </c>
      <c r="F254" s="182" t="s">
        <v>374</v>
      </c>
      <c r="G254" s="183" t="s">
        <v>254</v>
      </c>
      <c r="H254" s="184">
        <v>0.75</v>
      </c>
      <c r="I254" s="185"/>
      <c r="J254" s="186">
        <f>ROUND(I254*H254,2)</f>
        <v>0</v>
      </c>
      <c r="K254" s="187"/>
      <c r="L254" s="40"/>
      <c r="M254" s="188" t="s">
        <v>1</v>
      </c>
      <c r="N254" s="189" t="s">
        <v>41</v>
      </c>
      <c r="O254" s="72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2" t="s">
        <v>140</v>
      </c>
      <c r="AT254" s="192" t="s">
        <v>136</v>
      </c>
      <c r="AU254" s="192" t="s">
        <v>86</v>
      </c>
      <c r="AY254" s="18" t="s">
        <v>135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84</v>
      </c>
      <c r="BK254" s="193">
        <f>ROUND(I254*H254,2)</f>
        <v>0</v>
      </c>
      <c r="BL254" s="18" t="s">
        <v>140</v>
      </c>
      <c r="BM254" s="192" t="s">
        <v>375</v>
      </c>
    </row>
    <row r="255" spans="2:63" s="11" customFormat="1" ht="22.9" customHeight="1">
      <c r="B255" s="166"/>
      <c r="C255" s="167"/>
      <c r="D255" s="168" t="s">
        <v>75</v>
      </c>
      <c r="E255" s="210" t="s">
        <v>146</v>
      </c>
      <c r="F255" s="210" t="s">
        <v>376</v>
      </c>
      <c r="G255" s="167"/>
      <c r="H255" s="167"/>
      <c r="I255" s="170"/>
      <c r="J255" s="211">
        <f>BK255</f>
        <v>0</v>
      </c>
      <c r="K255" s="167"/>
      <c r="L255" s="172"/>
      <c r="M255" s="173"/>
      <c r="N255" s="174"/>
      <c r="O255" s="174"/>
      <c r="P255" s="175">
        <f>SUM(P256:P304)</f>
        <v>0</v>
      </c>
      <c r="Q255" s="174"/>
      <c r="R255" s="175">
        <f>SUM(R256:R304)</f>
        <v>0</v>
      </c>
      <c r="S255" s="174"/>
      <c r="T255" s="176">
        <f>SUM(T256:T304)</f>
        <v>0</v>
      </c>
      <c r="AR255" s="177" t="s">
        <v>84</v>
      </c>
      <c r="AT255" s="178" t="s">
        <v>75</v>
      </c>
      <c r="AU255" s="178" t="s">
        <v>84</v>
      </c>
      <c r="AY255" s="177" t="s">
        <v>135</v>
      </c>
      <c r="BK255" s="179">
        <f>SUM(BK256:BK304)</f>
        <v>0</v>
      </c>
    </row>
    <row r="256" spans="1:65" s="2" customFormat="1" ht="16.5" customHeight="1">
      <c r="A256" s="35"/>
      <c r="B256" s="36"/>
      <c r="C256" s="180" t="s">
        <v>377</v>
      </c>
      <c r="D256" s="180" t="s">
        <v>136</v>
      </c>
      <c r="E256" s="181" t="s">
        <v>378</v>
      </c>
      <c r="F256" s="182" t="s">
        <v>379</v>
      </c>
      <c r="G256" s="183" t="s">
        <v>236</v>
      </c>
      <c r="H256" s="184">
        <v>27.123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41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84</v>
      </c>
      <c r="BK256" s="193">
        <f>ROUND(I256*H256,2)</f>
        <v>0</v>
      </c>
      <c r="BL256" s="18" t="s">
        <v>140</v>
      </c>
      <c r="BM256" s="192" t="s">
        <v>380</v>
      </c>
    </row>
    <row r="257" spans="2:51" s="13" customFormat="1" ht="12">
      <c r="B257" s="212"/>
      <c r="C257" s="213"/>
      <c r="D257" s="194" t="s">
        <v>237</v>
      </c>
      <c r="E257" s="214" t="s">
        <v>1</v>
      </c>
      <c r="F257" s="215" t="s">
        <v>381</v>
      </c>
      <c r="G257" s="213"/>
      <c r="H257" s="214" t="s">
        <v>1</v>
      </c>
      <c r="I257" s="216"/>
      <c r="J257" s="213"/>
      <c r="K257" s="213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237</v>
      </c>
      <c r="AU257" s="221" t="s">
        <v>86</v>
      </c>
      <c r="AV257" s="13" t="s">
        <v>84</v>
      </c>
      <c r="AW257" s="13" t="s">
        <v>32</v>
      </c>
      <c r="AX257" s="13" t="s">
        <v>76</v>
      </c>
      <c r="AY257" s="221" t="s">
        <v>135</v>
      </c>
    </row>
    <row r="258" spans="2:51" s="13" customFormat="1" ht="12">
      <c r="B258" s="212"/>
      <c r="C258" s="213"/>
      <c r="D258" s="194" t="s">
        <v>237</v>
      </c>
      <c r="E258" s="214" t="s">
        <v>1</v>
      </c>
      <c r="F258" s="215" t="s">
        <v>382</v>
      </c>
      <c r="G258" s="213"/>
      <c r="H258" s="214" t="s">
        <v>1</v>
      </c>
      <c r="I258" s="216"/>
      <c r="J258" s="213"/>
      <c r="K258" s="213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237</v>
      </c>
      <c r="AU258" s="221" t="s">
        <v>86</v>
      </c>
      <c r="AV258" s="13" t="s">
        <v>84</v>
      </c>
      <c r="AW258" s="13" t="s">
        <v>32</v>
      </c>
      <c r="AX258" s="13" t="s">
        <v>76</v>
      </c>
      <c r="AY258" s="221" t="s">
        <v>135</v>
      </c>
    </row>
    <row r="259" spans="2:51" s="14" customFormat="1" ht="12">
      <c r="B259" s="222"/>
      <c r="C259" s="223"/>
      <c r="D259" s="194" t="s">
        <v>237</v>
      </c>
      <c r="E259" s="224" t="s">
        <v>1</v>
      </c>
      <c r="F259" s="225" t="s">
        <v>383</v>
      </c>
      <c r="G259" s="223"/>
      <c r="H259" s="226">
        <v>9.967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237</v>
      </c>
      <c r="AU259" s="232" t="s">
        <v>86</v>
      </c>
      <c r="AV259" s="14" t="s">
        <v>86</v>
      </c>
      <c r="AW259" s="14" t="s">
        <v>32</v>
      </c>
      <c r="AX259" s="14" t="s">
        <v>76</v>
      </c>
      <c r="AY259" s="232" t="s">
        <v>135</v>
      </c>
    </row>
    <row r="260" spans="2:51" s="13" customFormat="1" ht="12">
      <c r="B260" s="212"/>
      <c r="C260" s="213"/>
      <c r="D260" s="194" t="s">
        <v>237</v>
      </c>
      <c r="E260" s="214" t="s">
        <v>1</v>
      </c>
      <c r="F260" s="215" t="s">
        <v>384</v>
      </c>
      <c r="G260" s="213"/>
      <c r="H260" s="214" t="s">
        <v>1</v>
      </c>
      <c r="I260" s="216"/>
      <c r="J260" s="213"/>
      <c r="K260" s="213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237</v>
      </c>
      <c r="AU260" s="221" t="s">
        <v>86</v>
      </c>
      <c r="AV260" s="13" t="s">
        <v>84</v>
      </c>
      <c r="AW260" s="13" t="s">
        <v>32</v>
      </c>
      <c r="AX260" s="13" t="s">
        <v>76</v>
      </c>
      <c r="AY260" s="221" t="s">
        <v>135</v>
      </c>
    </row>
    <row r="261" spans="2:51" s="14" customFormat="1" ht="12">
      <c r="B261" s="222"/>
      <c r="C261" s="223"/>
      <c r="D261" s="194" t="s">
        <v>237</v>
      </c>
      <c r="E261" s="224" t="s">
        <v>1</v>
      </c>
      <c r="F261" s="225" t="s">
        <v>385</v>
      </c>
      <c r="G261" s="223"/>
      <c r="H261" s="226">
        <v>13.954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237</v>
      </c>
      <c r="AU261" s="232" t="s">
        <v>86</v>
      </c>
      <c r="AV261" s="14" t="s">
        <v>86</v>
      </c>
      <c r="AW261" s="14" t="s">
        <v>32</v>
      </c>
      <c r="AX261" s="14" t="s">
        <v>76</v>
      </c>
      <c r="AY261" s="232" t="s">
        <v>135</v>
      </c>
    </row>
    <row r="262" spans="2:51" s="16" customFormat="1" ht="12">
      <c r="B262" s="255"/>
      <c r="C262" s="256"/>
      <c r="D262" s="194" t="s">
        <v>237</v>
      </c>
      <c r="E262" s="257" t="s">
        <v>1</v>
      </c>
      <c r="F262" s="258" t="s">
        <v>386</v>
      </c>
      <c r="G262" s="256"/>
      <c r="H262" s="259">
        <v>23.921</v>
      </c>
      <c r="I262" s="260"/>
      <c r="J262" s="256"/>
      <c r="K262" s="256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237</v>
      </c>
      <c r="AU262" s="265" t="s">
        <v>86</v>
      </c>
      <c r="AV262" s="16" t="s">
        <v>146</v>
      </c>
      <c r="AW262" s="16" t="s">
        <v>32</v>
      </c>
      <c r="AX262" s="16" t="s">
        <v>76</v>
      </c>
      <c r="AY262" s="265" t="s">
        <v>135</v>
      </c>
    </row>
    <row r="263" spans="2:51" s="13" customFormat="1" ht="12">
      <c r="B263" s="212"/>
      <c r="C263" s="213"/>
      <c r="D263" s="194" t="s">
        <v>237</v>
      </c>
      <c r="E263" s="214" t="s">
        <v>1</v>
      </c>
      <c r="F263" s="215" t="s">
        <v>387</v>
      </c>
      <c r="G263" s="213"/>
      <c r="H263" s="214" t="s">
        <v>1</v>
      </c>
      <c r="I263" s="216"/>
      <c r="J263" s="213"/>
      <c r="K263" s="213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237</v>
      </c>
      <c r="AU263" s="221" t="s">
        <v>86</v>
      </c>
      <c r="AV263" s="13" t="s">
        <v>84</v>
      </c>
      <c r="AW263" s="13" t="s">
        <v>32</v>
      </c>
      <c r="AX263" s="13" t="s">
        <v>76</v>
      </c>
      <c r="AY263" s="221" t="s">
        <v>135</v>
      </c>
    </row>
    <row r="264" spans="2:51" s="14" customFormat="1" ht="12">
      <c r="B264" s="222"/>
      <c r="C264" s="223"/>
      <c r="D264" s="194" t="s">
        <v>237</v>
      </c>
      <c r="E264" s="224" t="s">
        <v>1</v>
      </c>
      <c r="F264" s="225" t="s">
        <v>388</v>
      </c>
      <c r="G264" s="223"/>
      <c r="H264" s="226">
        <v>3.202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237</v>
      </c>
      <c r="AU264" s="232" t="s">
        <v>86</v>
      </c>
      <c r="AV264" s="14" t="s">
        <v>86</v>
      </c>
      <c r="AW264" s="14" t="s">
        <v>32</v>
      </c>
      <c r="AX264" s="14" t="s">
        <v>76</v>
      </c>
      <c r="AY264" s="232" t="s">
        <v>135</v>
      </c>
    </row>
    <row r="265" spans="2:51" s="15" customFormat="1" ht="12">
      <c r="B265" s="233"/>
      <c r="C265" s="234"/>
      <c r="D265" s="194" t="s">
        <v>237</v>
      </c>
      <c r="E265" s="235" t="s">
        <v>1</v>
      </c>
      <c r="F265" s="236" t="s">
        <v>240</v>
      </c>
      <c r="G265" s="234"/>
      <c r="H265" s="237">
        <v>27.122999999999998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237</v>
      </c>
      <c r="AU265" s="243" t="s">
        <v>86</v>
      </c>
      <c r="AV265" s="15" t="s">
        <v>140</v>
      </c>
      <c r="AW265" s="15" t="s">
        <v>32</v>
      </c>
      <c r="AX265" s="15" t="s">
        <v>84</v>
      </c>
      <c r="AY265" s="243" t="s">
        <v>135</v>
      </c>
    </row>
    <row r="266" spans="1:65" s="2" customFormat="1" ht="24.2" customHeight="1">
      <c r="A266" s="35"/>
      <c r="B266" s="36"/>
      <c r="C266" s="180" t="s">
        <v>289</v>
      </c>
      <c r="D266" s="180" t="s">
        <v>136</v>
      </c>
      <c r="E266" s="181" t="s">
        <v>389</v>
      </c>
      <c r="F266" s="182" t="s">
        <v>390</v>
      </c>
      <c r="G266" s="183" t="s">
        <v>269</v>
      </c>
      <c r="H266" s="184">
        <v>212.378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41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84</v>
      </c>
      <c r="BK266" s="193">
        <f>ROUND(I266*H266,2)</f>
        <v>0</v>
      </c>
      <c r="BL266" s="18" t="s">
        <v>140</v>
      </c>
      <c r="BM266" s="192" t="s">
        <v>391</v>
      </c>
    </row>
    <row r="267" spans="2:51" s="13" customFormat="1" ht="12">
      <c r="B267" s="212"/>
      <c r="C267" s="213"/>
      <c r="D267" s="194" t="s">
        <v>237</v>
      </c>
      <c r="E267" s="214" t="s">
        <v>1</v>
      </c>
      <c r="F267" s="215" t="s">
        <v>381</v>
      </c>
      <c r="G267" s="213"/>
      <c r="H267" s="214" t="s">
        <v>1</v>
      </c>
      <c r="I267" s="216"/>
      <c r="J267" s="213"/>
      <c r="K267" s="213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237</v>
      </c>
      <c r="AU267" s="221" t="s">
        <v>86</v>
      </c>
      <c r="AV267" s="13" t="s">
        <v>84</v>
      </c>
      <c r="AW267" s="13" t="s">
        <v>32</v>
      </c>
      <c r="AX267" s="13" t="s">
        <v>76</v>
      </c>
      <c r="AY267" s="221" t="s">
        <v>135</v>
      </c>
    </row>
    <row r="268" spans="2:51" s="13" customFormat="1" ht="12">
      <c r="B268" s="212"/>
      <c r="C268" s="213"/>
      <c r="D268" s="194" t="s">
        <v>237</v>
      </c>
      <c r="E268" s="214" t="s">
        <v>1</v>
      </c>
      <c r="F268" s="215" t="s">
        <v>382</v>
      </c>
      <c r="G268" s="213"/>
      <c r="H268" s="214" t="s">
        <v>1</v>
      </c>
      <c r="I268" s="216"/>
      <c r="J268" s="213"/>
      <c r="K268" s="213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237</v>
      </c>
      <c r="AU268" s="221" t="s">
        <v>86</v>
      </c>
      <c r="AV268" s="13" t="s">
        <v>84</v>
      </c>
      <c r="AW268" s="13" t="s">
        <v>32</v>
      </c>
      <c r="AX268" s="13" t="s">
        <v>76</v>
      </c>
      <c r="AY268" s="221" t="s">
        <v>135</v>
      </c>
    </row>
    <row r="269" spans="2:51" s="14" customFormat="1" ht="12">
      <c r="B269" s="222"/>
      <c r="C269" s="223"/>
      <c r="D269" s="194" t="s">
        <v>237</v>
      </c>
      <c r="E269" s="224" t="s">
        <v>1</v>
      </c>
      <c r="F269" s="225" t="s">
        <v>392</v>
      </c>
      <c r="G269" s="223"/>
      <c r="H269" s="226">
        <v>39.867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237</v>
      </c>
      <c r="AU269" s="232" t="s">
        <v>86</v>
      </c>
      <c r="AV269" s="14" t="s">
        <v>86</v>
      </c>
      <c r="AW269" s="14" t="s">
        <v>32</v>
      </c>
      <c r="AX269" s="14" t="s">
        <v>76</v>
      </c>
      <c r="AY269" s="232" t="s">
        <v>135</v>
      </c>
    </row>
    <row r="270" spans="2:51" s="14" customFormat="1" ht="12">
      <c r="B270" s="222"/>
      <c r="C270" s="223"/>
      <c r="D270" s="194" t="s">
        <v>237</v>
      </c>
      <c r="E270" s="224" t="s">
        <v>1</v>
      </c>
      <c r="F270" s="225" t="s">
        <v>393</v>
      </c>
      <c r="G270" s="223"/>
      <c r="H270" s="226">
        <v>0.4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237</v>
      </c>
      <c r="AU270" s="232" t="s">
        <v>86</v>
      </c>
      <c r="AV270" s="14" t="s">
        <v>86</v>
      </c>
      <c r="AW270" s="14" t="s">
        <v>32</v>
      </c>
      <c r="AX270" s="14" t="s">
        <v>76</v>
      </c>
      <c r="AY270" s="232" t="s">
        <v>135</v>
      </c>
    </row>
    <row r="271" spans="2:51" s="13" customFormat="1" ht="12">
      <c r="B271" s="212"/>
      <c r="C271" s="213"/>
      <c r="D271" s="194" t="s">
        <v>237</v>
      </c>
      <c r="E271" s="214" t="s">
        <v>1</v>
      </c>
      <c r="F271" s="215" t="s">
        <v>384</v>
      </c>
      <c r="G271" s="213"/>
      <c r="H271" s="214" t="s">
        <v>1</v>
      </c>
      <c r="I271" s="216"/>
      <c r="J271" s="213"/>
      <c r="K271" s="213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237</v>
      </c>
      <c r="AU271" s="221" t="s">
        <v>86</v>
      </c>
      <c r="AV271" s="13" t="s">
        <v>84</v>
      </c>
      <c r="AW271" s="13" t="s">
        <v>32</v>
      </c>
      <c r="AX271" s="13" t="s">
        <v>76</v>
      </c>
      <c r="AY271" s="221" t="s">
        <v>135</v>
      </c>
    </row>
    <row r="272" spans="2:51" s="14" customFormat="1" ht="12">
      <c r="B272" s="222"/>
      <c r="C272" s="223"/>
      <c r="D272" s="194" t="s">
        <v>237</v>
      </c>
      <c r="E272" s="224" t="s">
        <v>1</v>
      </c>
      <c r="F272" s="225" t="s">
        <v>394</v>
      </c>
      <c r="G272" s="223"/>
      <c r="H272" s="226">
        <v>139.535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237</v>
      </c>
      <c r="AU272" s="232" t="s">
        <v>86</v>
      </c>
      <c r="AV272" s="14" t="s">
        <v>86</v>
      </c>
      <c r="AW272" s="14" t="s">
        <v>32</v>
      </c>
      <c r="AX272" s="14" t="s">
        <v>76</v>
      </c>
      <c r="AY272" s="232" t="s">
        <v>135</v>
      </c>
    </row>
    <row r="273" spans="2:51" s="14" customFormat="1" ht="12">
      <c r="B273" s="222"/>
      <c r="C273" s="223"/>
      <c r="D273" s="194" t="s">
        <v>237</v>
      </c>
      <c r="E273" s="224" t="s">
        <v>1</v>
      </c>
      <c r="F273" s="225" t="s">
        <v>395</v>
      </c>
      <c r="G273" s="223"/>
      <c r="H273" s="226">
        <v>0.56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237</v>
      </c>
      <c r="AU273" s="232" t="s">
        <v>86</v>
      </c>
      <c r="AV273" s="14" t="s">
        <v>86</v>
      </c>
      <c r="AW273" s="14" t="s">
        <v>32</v>
      </c>
      <c r="AX273" s="14" t="s">
        <v>76</v>
      </c>
      <c r="AY273" s="232" t="s">
        <v>135</v>
      </c>
    </row>
    <row r="274" spans="2:51" s="13" customFormat="1" ht="12">
      <c r="B274" s="212"/>
      <c r="C274" s="213"/>
      <c r="D274" s="194" t="s">
        <v>237</v>
      </c>
      <c r="E274" s="214" t="s">
        <v>1</v>
      </c>
      <c r="F274" s="215" t="s">
        <v>387</v>
      </c>
      <c r="G274" s="213"/>
      <c r="H274" s="214" t="s">
        <v>1</v>
      </c>
      <c r="I274" s="216"/>
      <c r="J274" s="213"/>
      <c r="K274" s="213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237</v>
      </c>
      <c r="AU274" s="221" t="s">
        <v>86</v>
      </c>
      <c r="AV274" s="13" t="s">
        <v>84</v>
      </c>
      <c r="AW274" s="13" t="s">
        <v>32</v>
      </c>
      <c r="AX274" s="13" t="s">
        <v>76</v>
      </c>
      <c r="AY274" s="221" t="s">
        <v>135</v>
      </c>
    </row>
    <row r="275" spans="2:51" s="14" customFormat="1" ht="12">
      <c r="B275" s="222"/>
      <c r="C275" s="223"/>
      <c r="D275" s="194" t="s">
        <v>237</v>
      </c>
      <c r="E275" s="224" t="s">
        <v>1</v>
      </c>
      <c r="F275" s="225" t="s">
        <v>396</v>
      </c>
      <c r="G275" s="223"/>
      <c r="H275" s="226">
        <v>32.016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237</v>
      </c>
      <c r="AU275" s="232" t="s">
        <v>86</v>
      </c>
      <c r="AV275" s="14" t="s">
        <v>86</v>
      </c>
      <c r="AW275" s="14" t="s">
        <v>32</v>
      </c>
      <c r="AX275" s="14" t="s">
        <v>76</v>
      </c>
      <c r="AY275" s="232" t="s">
        <v>135</v>
      </c>
    </row>
    <row r="276" spans="2:51" s="15" customFormat="1" ht="12">
      <c r="B276" s="233"/>
      <c r="C276" s="234"/>
      <c r="D276" s="194" t="s">
        <v>237</v>
      </c>
      <c r="E276" s="235" t="s">
        <v>1</v>
      </c>
      <c r="F276" s="236" t="s">
        <v>240</v>
      </c>
      <c r="G276" s="234"/>
      <c r="H276" s="237">
        <v>212.378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237</v>
      </c>
      <c r="AU276" s="243" t="s">
        <v>86</v>
      </c>
      <c r="AV276" s="15" t="s">
        <v>140</v>
      </c>
      <c r="AW276" s="15" t="s">
        <v>32</v>
      </c>
      <c r="AX276" s="15" t="s">
        <v>84</v>
      </c>
      <c r="AY276" s="243" t="s">
        <v>135</v>
      </c>
    </row>
    <row r="277" spans="1:65" s="2" customFormat="1" ht="24.2" customHeight="1">
      <c r="A277" s="35"/>
      <c r="B277" s="36"/>
      <c r="C277" s="180" t="s">
        <v>397</v>
      </c>
      <c r="D277" s="180" t="s">
        <v>136</v>
      </c>
      <c r="E277" s="181" t="s">
        <v>398</v>
      </c>
      <c r="F277" s="182" t="s">
        <v>399</v>
      </c>
      <c r="G277" s="183" t="s">
        <v>269</v>
      </c>
      <c r="H277" s="184">
        <v>212.378</v>
      </c>
      <c r="I277" s="185"/>
      <c r="J277" s="186">
        <f>ROUND(I277*H277,2)</f>
        <v>0</v>
      </c>
      <c r="K277" s="187"/>
      <c r="L277" s="40"/>
      <c r="M277" s="188" t="s">
        <v>1</v>
      </c>
      <c r="N277" s="189" t="s">
        <v>41</v>
      </c>
      <c r="O277" s="7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140</v>
      </c>
      <c r="AT277" s="192" t="s">
        <v>136</v>
      </c>
      <c r="AU277" s="192" t="s">
        <v>86</v>
      </c>
      <c r="AY277" s="18" t="s">
        <v>135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84</v>
      </c>
      <c r="BK277" s="193">
        <f>ROUND(I277*H277,2)</f>
        <v>0</v>
      </c>
      <c r="BL277" s="18" t="s">
        <v>140</v>
      </c>
      <c r="BM277" s="192" t="s">
        <v>400</v>
      </c>
    </row>
    <row r="278" spans="1:65" s="2" customFormat="1" ht="24.2" customHeight="1">
      <c r="A278" s="35"/>
      <c r="B278" s="36"/>
      <c r="C278" s="180" t="s">
        <v>293</v>
      </c>
      <c r="D278" s="180" t="s">
        <v>136</v>
      </c>
      <c r="E278" s="181" t="s">
        <v>401</v>
      </c>
      <c r="F278" s="182" t="s">
        <v>402</v>
      </c>
      <c r="G278" s="183" t="s">
        <v>254</v>
      </c>
      <c r="H278" s="184">
        <v>4.34</v>
      </c>
      <c r="I278" s="185"/>
      <c r="J278" s="186">
        <f>ROUND(I278*H278,2)</f>
        <v>0</v>
      </c>
      <c r="K278" s="187"/>
      <c r="L278" s="40"/>
      <c r="M278" s="188" t="s">
        <v>1</v>
      </c>
      <c r="N278" s="189" t="s">
        <v>41</v>
      </c>
      <c r="O278" s="72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140</v>
      </c>
      <c r="AT278" s="192" t="s">
        <v>136</v>
      </c>
      <c r="AU278" s="192" t="s">
        <v>86</v>
      </c>
      <c r="AY278" s="18" t="s">
        <v>135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84</v>
      </c>
      <c r="BK278" s="193">
        <f>ROUND(I278*H278,2)</f>
        <v>0</v>
      </c>
      <c r="BL278" s="18" t="s">
        <v>140</v>
      </c>
      <c r="BM278" s="192" t="s">
        <v>403</v>
      </c>
    </row>
    <row r="279" spans="2:51" s="13" customFormat="1" ht="12">
      <c r="B279" s="212"/>
      <c r="C279" s="213"/>
      <c r="D279" s="194" t="s">
        <v>237</v>
      </c>
      <c r="E279" s="214" t="s">
        <v>1</v>
      </c>
      <c r="F279" s="215" t="s">
        <v>381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237</v>
      </c>
      <c r="AU279" s="221" t="s">
        <v>86</v>
      </c>
      <c r="AV279" s="13" t="s">
        <v>84</v>
      </c>
      <c r="AW279" s="13" t="s">
        <v>32</v>
      </c>
      <c r="AX279" s="13" t="s">
        <v>76</v>
      </c>
      <c r="AY279" s="221" t="s">
        <v>135</v>
      </c>
    </row>
    <row r="280" spans="2:51" s="14" customFormat="1" ht="12">
      <c r="B280" s="222"/>
      <c r="C280" s="223"/>
      <c r="D280" s="194" t="s">
        <v>237</v>
      </c>
      <c r="E280" s="224" t="s">
        <v>1</v>
      </c>
      <c r="F280" s="225" t="s">
        <v>404</v>
      </c>
      <c r="G280" s="223"/>
      <c r="H280" s="226">
        <v>4.34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237</v>
      </c>
      <c r="AU280" s="232" t="s">
        <v>86</v>
      </c>
      <c r="AV280" s="14" t="s">
        <v>86</v>
      </c>
      <c r="AW280" s="14" t="s">
        <v>32</v>
      </c>
      <c r="AX280" s="14" t="s">
        <v>76</v>
      </c>
      <c r="AY280" s="232" t="s">
        <v>135</v>
      </c>
    </row>
    <row r="281" spans="2:51" s="15" customFormat="1" ht="12">
      <c r="B281" s="233"/>
      <c r="C281" s="234"/>
      <c r="D281" s="194" t="s">
        <v>237</v>
      </c>
      <c r="E281" s="235" t="s">
        <v>1</v>
      </c>
      <c r="F281" s="236" t="s">
        <v>240</v>
      </c>
      <c r="G281" s="234"/>
      <c r="H281" s="237">
        <v>4.34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237</v>
      </c>
      <c r="AU281" s="243" t="s">
        <v>86</v>
      </c>
      <c r="AV281" s="15" t="s">
        <v>140</v>
      </c>
      <c r="AW281" s="15" t="s">
        <v>32</v>
      </c>
      <c r="AX281" s="15" t="s">
        <v>84</v>
      </c>
      <c r="AY281" s="243" t="s">
        <v>135</v>
      </c>
    </row>
    <row r="282" spans="1:65" s="2" customFormat="1" ht="16.5" customHeight="1">
      <c r="A282" s="35"/>
      <c r="B282" s="36"/>
      <c r="C282" s="180" t="s">
        <v>405</v>
      </c>
      <c r="D282" s="180" t="s">
        <v>136</v>
      </c>
      <c r="E282" s="181" t="s">
        <v>406</v>
      </c>
      <c r="F282" s="182" t="s">
        <v>407</v>
      </c>
      <c r="G282" s="183" t="s">
        <v>269</v>
      </c>
      <c r="H282" s="184">
        <v>69.768</v>
      </c>
      <c r="I282" s="185"/>
      <c r="J282" s="186">
        <f>ROUND(I282*H282,2)</f>
        <v>0</v>
      </c>
      <c r="K282" s="187"/>
      <c r="L282" s="40"/>
      <c r="M282" s="188" t="s">
        <v>1</v>
      </c>
      <c r="N282" s="189" t="s">
        <v>41</v>
      </c>
      <c r="O282" s="72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2" t="s">
        <v>140</v>
      </c>
      <c r="AT282" s="192" t="s">
        <v>136</v>
      </c>
      <c r="AU282" s="192" t="s">
        <v>86</v>
      </c>
      <c r="AY282" s="18" t="s">
        <v>135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84</v>
      </c>
      <c r="BK282" s="193">
        <f>ROUND(I282*H282,2)</f>
        <v>0</v>
      </c>
      <c r="BL282" s="18" t="s">
        <v>140</v>
      </c>
      <c r="BM282" s="192" t="s">
        <v>408</v>
      </c>
    </row>
    <row r="283" spans="2:51" s="13" customFormat="1" ht="12">
      <c r="B283" s="212"/>
      <c r="C283" s="213"/>
      <c r="D283" s="194" t="s">
        <v>237</v>
      </c>
      <c r="E283" s="214" t="s">
        <v>1</v>
      </c>
      <c r="F283" s="215" t="s">
        <v>409</v>
      </c>
      <c r="G283" s="213"/>
      <c r="H283" s="214" t="s">
        <v>1</v>
      </c>
      <c r="I283" s="216"/>
      <c r="J283" s="213"/>
      <c r="K283" s="213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237</v>
      </c>
      <c r="AU283" s="221" t="s">
        <v>86</v>
      </c>
      <c r="AV283" s="13" t="s">
        <v>84</v>
      </c>
      <c r="AW283" s="13" t="s">
        <v>32</v>
      </c>
      <c r="AX283" s="13" t="s">
        <v>76</v>
      </c>
      <c r="AY283" s="221" t="s">
        <v>135</v>
      </c>
    </row>
    <row r="284" spans="2:51" s="14" customFormat="1" ht="12">
      <c r="B284" s="222"/>
      <c r="C284" s="223"/>
      <c r="D284" s="194" t="s">
        <v>237</v>
      </c>
      <c r="E284" s="224" t="s">
        <v>1</v>
      </c>
      <c r="F284" s="225" t="s">
        <v>410</v>
      </c>
      <c r="G284" s="223"/>
      <c r="H284" s="226">
        <v>69.768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237</v>
      </c>
      <c r="AU284" s="232" t="s">
        <v>86</v>
      </c>
      <c r="AV284" s="14" t="s">
        <v>86</v>
      </c>
      <c r="AW284" s="14" t="s">
        <v>32</v>
      </c>
      <c r="AX284" s="14" t="s">
        <v>76</v>
      </c>
      <c r="AY284" s="232" t="s">
        <v>135</v>
      </c>
    </row>
    <row r="285" spans="2:51" s="15" customFormat="1" ht="12">
      <c r="B285" s="233"/>
      <c r="C285" s="234"/>
      <c r="D285" s="194" t="s">
        <v>237</v>
      </c>
      <c r="E285" s="235" t="s">
        <v>1</v>
      </c>
      <c r="F285" s="236" t="s">
        <v>240</v>
      </c>
      <c r="G285" s="234"/>
      <c r="H285" s="237">
        <v>69.768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237</v>
      </c>
      <c r="AU285" s="243" t="s">
        <v>86</v>
      </c>
      <c r="AV285" s="15" t="s">
        <v>140</v>
      </c>
      <c r="AW285" s="15" t="s">
        <v>32</v>
      </c>
      <c r="AX285" s="15" t="s">
        <v>84</v>
      </c>
      <c r="AY285" s="243" t="s">
        <v>135</v>
      </c>
    </row>
    <row r="286" spans="1:65" s="2" customFormat="1" ht="16.5" customHeight="1">
      <c r="A286" s="35"/>
      <c r="B286" s="36"/>
      <c r="C286" s="180" t="s">
        <v>298</v>
      </c>
      <c r="D286" s="180" t="s">
        <v>136</v>
      </c>
      <c r="E286" s="181" t="s">
        <v>411</v>
      </c>
      <c r="F286" s="182" t="s">
        <v>412</v>
      </c>
      <c r="G286" s="183" t="s">
        <v>247</v>
      </c>
      <c r="H286" s="184">
        <v>15.1</v>
      </c>
      <c r="I286" s="185"/>
      <c r="J286" s="186">
        <f>ROUND(I286*H286,2)</f>
        <v>0</v>
      </c>
      <c r="K286" s="187"/>
      <c r="L286" s="40"/>
      <c r="M286" s="188" t="s">
        <v>1</v>
      </c>
      <c r="N286" s="189" t="s">
        <v>41</v>
      </c>
      <c r="O286" s="7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2" t="s">
        <v>140</v>
      </c>
      <c r="AT286" s="192" t="s">
        <v>136</v>
      </c>
      <c r="AU286" s="192" t="s">
        <v>86</v>
      </c>
      <c r="AY286" s="18" t="s">
        <v>135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84</v>
      </c>
      <c r="BK286" s="193">
        <f>ROUND(I286*H286,2)</f>
        <v>0</v>
      </c>
      <c r="BL286" s="18" t="s">
        <v>140</v>
      </c>
      <c r="BM286" s="192" t="s">
        <v>413</v>
      </c>
    </row>
    <row r="287" spans="2:51" s="13" customFormat="1" ht="12">
      <c r="B287" s="212"/>
      <c r="C287" s="213"/>
      <c r="D287" s="194" t="s">
        <v>237</v>
      </c>
      <c r="E287" s="214" t="s">
        <v>1</v>
      </c>
      <c r="F287" s="215" t="s">
        <v>414</v>
      </c>
      <c r="G287" s="213"/>
      <c r="H287" s="214" t="s">
        <v>1</v>
      </c>
      <c r="I287" s="216"/>
      <c r="J287" s="213"/>
      <c r="K287" s="213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237</v>
      </c>
      <c r="AU287" s="221" t="s">
        <v>86</v>
      </c>
      <c r="AV287" s="13" t="s">
        <v>84</v>
      </c>
      <c r="AW287" s="13" t="s">
        <v>32</v>
      </c>
      <c r="AX287" s="13" t="s">
        <v>76</v>
      </c>
      <c r="AY287" s="221" t="s">
        <v>135</v>
      </c>
    </row>
    <row r="288" spans="2:51" s="13" customFormat="1" ht="22.5">
      <c r="B288" s="212"/>
      <c r="C288" s="213"/>
      <c r="D288" s="194" t="s">
        <v>237</v>
      </c>
      <c r="E288" s="214" t="s">
        <v>1</v>
      </c>
      <c r="F288" s="215" t="s">
        <v>415</v>
      </c>
      <c r="G288" s="213"/>
      <c r="H288" s="214" t="s">
        <v>1</v>
      </c>
      <c r="I288" s="216"/>
      <c r="J288" s="213"/>
      <c r="K288" s="213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237</v>
      </c>
      <c r="AU288" s="221" t="s">
        <v>86</v>
      </c>
      <c r="AV288" s="13" t="s">
        <v>84</v>
      </c>
      <c r="AW288" s="13" t="s">
        <v>32</v>
      </c>
      <c r="AX288" s="13" t="s">
        <v>76</v>
      </c>
      <c r="AY288" s="221" t="s">
        <v>135</v>
      </c>
    </row>
    <row r="289" spans="2:51" s="14" customFormat="1" ht="12">
      <c r="B289" s="222"/>
      <c r="C289" s="223"/>
      <c r="D289" s="194" t="s">
        <v>237</v>
      </c>
      <c r="E289" s="224" t="s">
        <v>1</v>
      </c>
      <c r="F289" s="225" t="s">
        <v>416</v>
      </c>
      <c r="G289" s="223"/>
      <c r="H289" s="226">
        <v>12.6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237</v>
      </c>
      <c r="AU289" s="232" t="s">
        <v>86</v>
      </c>
      <c r="AV289" s="14" t="s">
        <v>86</v>
      </c>
      <c r="AW289" s="14" t="s">
        <v>32</v>
      </c>
      <c r="AX289" s="14" t="s">
        <v>76</v>
      </c>
      <c r="AY289" s="232" t="s">
        <v>135</v>
      </c>
    </row>
    <row r="290" spans="2:51" s="14" customFormat="1" ht="12">
      <c r="B290" s="222"/>
      <c r="C290" s="223"/>
      <c r="D290" s="194" t="s">
        <v>237</v>
      </c>
      <c r="E290" s="224" t="s">
        <v>1</v>
      </c>
      <c r="F290" s="225" t="s">
        <v>417</v>
      </c>
      <c r="G290" s="223"/>
      <c r="H290" s="226">
        <v>2.5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237</v>
      </c>
      <c r="AU290" s="232" t="s">
        <v>86</v>
      </c>
      <c r="AV290" s="14" t="s">
        <v>86</v>
      </c>
      <c r="AW290" s="14" t="s">
        <v>32</v>
      </c>
      <c r="AX290" s="14" t="s">
        <v>76</v>
      </c>
      <c r="AY290" s="232" t="s">
        <v>135</v>
      </c>
    </row>
    <row r="291" spans="2:51" s="15" customFormat="1" ht="12">
      <c r="B291" s="233"/>
      <c r="C291" s="234"/>
      <c r="D291" s="194" t="s">
        <v>237</v>
      </c>
      <c r="E291" s="235" t="s">
        <v>1</v>
      </c>
      <c r="F291" s="236" t="s">
        <v>240</v>
      </c>
      <c r="G291" s="234"/>
      <c r="H291" s="237">
        <v>15.1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237</v>
      </c>
      <c r="AU291" s="243" t="s">
        <v>86</v>
      </c>
      <c r="AV291" s="15" t="s">
        <v>140</v>
      </c>
      <c r="AW291" s="15" t="s">
        <v>32</v>
      </c>
      <c r="AX291" s="15" t="s">
        <v>84</v>
      </c>
      <c r="AY291" s="243" t="s">
        <v>135</v>
      </c>
    </row>
    <row r="292" spans="1:65" s="2" customFormat="1" ht="16.5" customHeight="1">
      <c r="A292" s="35"/>
      <c r="B292" s="36"/>
      <c r="C292" s="180" t="s">
        <v>418</v>
      </c>
      <c r="D292" s="180" t="s">
        <v>136</v>
      </c>
      <c r="E292" s="181" t="s">
        <v>419</v>
      </c>
      <c r="F292" s="182" t="s">
        <v>420</v>
      </c>
      <c r="G292" s="183" t="s">
        <v>236</v>
      </c>
      <c r="H292" s="184">
        <v>27.636</v>
      </c>
      <c r="I292" s="185"/>
      <c r="J292" s="186">
        <f>ROUND(I292*H292,2)</f>
        <v>0</v>
      </c>
      <c r="K292" s="187"/>
      <c r="L292" s="40"/>
      <c r="M292" s="188" t="s">
        <v>1</v>
      </c>
      <c r="N292" s="189" t="s">
        <v>41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140</v>
      </c>
      <c r="AT292" s="192" t="s">
        <v>136</v>
      </c>
      <c r="AU292" s="192" t="s">
        <v>86</v>
      </c>
      <c r="AY292" s="18" t="s">
        <v>135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84</v>
      </c>
      <c r="BK292" s="193">
        <f>ROUND(I292*H292,2)</f>
        <v>0</v>
      </c>
      <c r="BL292" s="18" t="s">
        <v>140</v>
      </c>
      <c r="BM292" s="192" t="s">
        <v>421</v>
      </c>
    </row>
    <row r="293" spans="2:51" s="13" customFormat="1" ht="12">
      <c r="B293" s="212"/>
      <c r="C293" s="213"/>
      <c r="D293" s="194" t="s">
        <v>237</v>
      </c>
      <c r="E293" s="214" t="s">
        <v>1</v>
      </c>
      <c r="F293" s="215" t="s">
        <v>422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237</v>
      </c>
      <c r="AU293" s="221" t="s">
        <v>86</v>
      </c>
      <c r="AV293" s="13" t="s">
        <v>84</v>
      </c>
      <c r="AW293" s="13" t="s">
        <v>32</v>
      </c>
      <c r="AX293" s="13" t="s">
        <v>76</v>
      </c>
      <c r="AY293" s="221" t="s">
        <v>135</v>
      </c>
    </row>
    <row r="294" spans="2:51" s="14" customFormat="1" ht="12">
      <c r="B294" s="222"/>
      <c r="C294" s="223"/>
      <c r="D294" s="194" t="s">
        <v>237</v>
      </c>
      <c r="E294" s="224" t="s">
        <v>1</v>
      </c>
      <c r="F294" s="225" t="s">
        <v>423</v>
      </c>
      <c r="G294" s="223"/>
      <c r="H294" s="226">
        <v>24.08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237</v>
      </c>
      <c r="AU294" s="232" t="s">
        <v>86</v>
      </c>
      <c r="AV294" s="14" t="s">
        <v>86</v>
      </c>
      <c r="AW294" s="14" t="s">
        <v>32</v>
      </c>
      <c r="AX294" s="14" t="s">
        <v>76</v>
      </c>
      <c r="AY294" s="232" t="s">
        <v>135</v>
      </c>
    </row>
    <row r="295" spans="2:51" s="13" customFormat="1" ht="12">
      <c r="B295" s="212"/>
      <c r="C295" s="213"/>
      <c r="D295" s="194" t="s">
        <v>237</v>
      </c>
      <c r="E295" s="214" t="s">
        <v>1</v>
      </c>
      <c r="F295" s="215" t="s">
        <v>424</v>
      </c>
      <c r="G295" s="213"/>
      <c r="H295" s="214" t="s">
        <v>1</v>
      </c>
      <c r="I295" s="216"/>
      <c r="J295" s="213"/>
      <c r="K295" s="213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237</v>
      </c>
      <c r="AU295" s="221" t="s">
        <v>86</v>
      </c>
      <c r="AV295" s="13" t="s">
        <v>84</v>
      </c>
      <c r="AW295" s="13" t="s">
        <v>32</v>
      </c>
      <c r="AX295" s="13" t="s">
        <v>76</v>
      </c>
      <c r="AY295" s="221" t="s">
        <v>135</v>
      </c>
    </row>
    <row r="296" spans="2:51" s="14" customFormat="1" ht="12">
      <c r="B296" s="222"/>
      <c r="C296" s="223"/>
      <c r="D296" s="194" t="s">
        <v>237</v>
      </c>
      <c r="E296" s="224" t="s">
        <v>1</v>
      </c>
      <c r="F296" s="225" t="s">
        <v>425</v>
      </c>
      <c r="G296" s="223"/>
      <c r="H296" s="226">
        <v>3.556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237</v>
      </c>
      <c r="AU296" s="232" t="s">
        <v>86</v>
      </c>
      <c r="AV296" s="14" t="s">
        <v>86</v>
      </c>
      <c r="AW296" s="14" t="s">
        <v>32</v>
      </c>
      <c r="AX296" s="14" t="s">
        <v>76</v>
      </c>
      <c r="AY296" s="232" t="s">
        <v>135</v>
      </c>
    </row>
    <row r="297" spans="2:51" s="15" customFormat="1" ht="12">
      <c r="B297" s="233"/>
      <c r="C297" s="234"/>
      <c r="D297" s="194" t="s">
        <v>237</v>
      </c>
      <c r="E297" s="235" t="s">
        <v>1</v>
      </c>
      <c r="F297" s="236" t="s">
        <v>240</v>
      </c>
      <c r="G297" s="234"/>
      <c r="H297" s="237">
        <v>27.636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237</v>
      </c>
      <c r="AU297" s="243" t="s">
        <v>86</v>
      </c>
      <c r="AV297" s="15" t="s">
        <v>140</v>
      </c>
      <c r="AW297" s="15" t="s">
        <v>32</v>
      </c>
      <c r="AX297" s="15" t="s">
        <v>84</v>
      </c>
      <c r="AY297" s="243" t="s">
        <v>135</v>
      </c>
    </row>
    <row r="298" spans="1:65" s="2" customFormat="1" ht="16.5" customHeight="1">
      <c r="A298" s="35"/>
      <c r="B298" s="36"/>
      <c r="C298" s="180" t="s">
        <v>312</v>
      </c>
      <c r="D298" s="180" t="s">
        <v>136</v>
      </c>
      <c r="E298" s="181" t="s">
        <v>426</v>
      </c>
      <c r="F298" s="182" t="s">
        <v>427</v>
      </c>
      <c r="G298" s="183" t="s">
        <v>269</v>
      </c>
      <c r="H298" s="184">
        <v>276.5</v>
      </c>
      <c r="I298" s="185"/>
      <c r="J298" s="186">
        <f>ROUND(I298*H298,2)</f>
        <v>0</v>
      </c>
      <c r="K298" s="187"/>
      <c r="L298" s="40"/>
      <c r="M298" s="188" t="s">
        <v>1</v>
      </c>
      <c r="N298" s="189" t="s">
        <v>41</v>
      </c>
      <c r="O298" s="7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2" t="s">
        <v>140</v>
      </c>
      <c r="AT298" s="192" t="s">
        <v>136</v>
      </c>
      <c r="AU298" s="192" t="s">
        <v>86</v>
      </c>
      <c r="AY298" s="18" t="s">
        <v>135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84</v>
      </c>
      <c r="BK298" s="193">
        <f>ROUND(I298*H298,2)</f>
        <v>0</v>
      </c>
      <c r="BL298" s="18" t="s">
        <v>140</v>
      </c>
      <c r="BM298" s="192" t="s">
        <v>428</v>
      </c>
    </row>
    <row r="299" spans="2:51" s="14" customFormat="1" ht="12">
      <c r="B299" s="222"/>
      <c r="C299" s="223"/>
      <c r="D299" s="194" t="s">
        <v>237</v>
      </c>
      <c r="E299" s="224" t="s">
        <v>1</v>
      </c>
      <c r="F299" s="225" t="s">
        <v>429</v>
      </c>
      <c r="G299" s="223"/>
      <c r="H299" s="226">
        <v>276.5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237</v>
      </c>
      <c r="AU299" s="232" t="s">
        <v>86</v>
      </c>
      <c r="AV299" s="14" t="s">
        <v>86</v>
      </c>
      <c r="AW299" s="14" t="s">
        <v>32</v>
      </c>
      <c r="AX299" s="14" t="s">
        <v>76</v>
      </c>
      <c r="AY299" s="232" t="s">
        <v>135</v>
      </c>
    </row>
    <row r="300" spans="2:51" s="15" customFormat="1" ht="12">
      <c r="B300" s="233"/>
      <c r="C300" s="234"/>
      <c r="D300" s="194" t="s">
        <v>237</v>
      </c>
      <c r="E300" s="235" t="s">
        <v>1</v>
      </c>
      <c r="F300" s="236" t="s">
        <v>240</v>
      </c>
      <c r="G300" s="234"/>
      <c r="H300" s="237">
        <v>276.5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237</v>
      </c>
      <c r="AU300" s="243" t="s">
        <v>86</v>
      </c>
      <c r="AV300" s="15" t="s">
        <v>140</v>
      </c>
      <c r="AW300" s="15" t="s">
        <v>32</v>
      </c>
      <c r="AX300" s="15" t="s">
        <v>84</v>
      </c>
      <c r="AY300" s="243" t="s">
        <v>135</v>
      </c>
    </row>
    <row r="301" spans="1:65" s="2" customFormat="1" ht="16.5" customHeight="1">
      <c r="A301" s="35"/>
      <c r="B301" s="36"/>
      <c r="C301" s="180" t="s">
        <v>430</v>
      </c>
      <c r="D301" s="180" t="s">
        <v>136</v>
      </c>
      <c r="E301" s="181" t="s">
        <v>431</v>
      </c>
      <c r="F301" s="182" t="s">
        <v>432</v>
      </c>
      <c r="G301" s="183" t="s">
        <v>269</v>
      </c>
      <c r="H301" s="184">
        <v>276.5</v>
      </c>
      <c r="I301" s="185"/>
      <c r="J301" s="186">
        <f>ROUND(I301*H301,2)</f>
        <v>0</v>
      </c>
      <c r="K301" s="187"/>
      <c r="L301" s="40"/>
      <c r="M301" s="188" t="s">
        <v>1</v>
      </c>
      <c r="N301" s="189" t="s">
        <v>41</v>
      </c>
      <c r="O301" s="72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2" t="s">
        <v>140</v>
      </c>
      <c r="AT301" s="192" t="s">
        <v>136</v>
      </c>
      <c r="AU301" s="192" t="s">
        <v>86</v>
      </c>
      <c r="AY301" s="18" t="s">
        <v>135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84</v>
      </c>
      <c r="BK301" s="193">
        <f>ROUND(I301*H301,2)</f>
        <v>0</v>
      </c>
      <c r="BL301" s="18" t="s">
        <v>140</v>
      </c>
      <c r="BM301" s="192" t="s">
        <v>433</v>
      </c>
    </row>
    <row r="302" spans="1:65" s="2" customFormat="1" ht="16.5" customHeight="1">
      <c r="A302" s="35"/>
      <c r="B302" s="36"/>
      <c r="C302" s="180" t="s">
        <v>317</v>
      </c>
      <c r="D302" s="180" t="s">
        <v>136</v>
      </c>
      <c r="E302" s="181" t="s">
        <v>434</v>
      </c>
      <c r="F302" s="182" t="s">
        <v>435</v>
      </c>
      <c r="G302" s="183" t="s">
        <v>254</v>
      </c>
      <c r="H302" s="184">
        <v>3.371</v>
      </c>
      <c r="I302" s="185"/>
      <c r="J302" s="186">
        <f>ROUND(I302*H302,2)</f>
        <v>0</v>
      </c>
      <c r="K302" s="187"/>
      <c r="L302" s="40"/>
      <c r="M302" s="188" t="s">
        <v>1</v>
      </c>
      <c r="N302" s="189" t="s">
        <v>41</v>
      </c>
      <c r="O302" s="72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2" t="s">
        <v>140</v>
      </c>
      <c r="AT302" s="192" t="s">
        <v>136</v>
      </c>
      <c r="AU302" s="192" t="s">
        <v>86</v>
      </c>
      <c r="AY302" s="18" t="s">
        <v>135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84</v>
      </c>
      <c r="BK302" s="193">
        <f>ROUND(I302*H302,2)</f>
        <v>0</v>
      </c>
      <c r="BL302" s="18" t="s">
        <v>140</v>
      </c>
      <c r="BM302" s="192" t="s">
        <v>436</v>
      </c>
    </row>
    <row r="303" spans="2:51" s="14" customFormat="1" ht="12">
      <c r="B303" s="222"/>
      <c r="C303" s="223"/>
      <c r="D303" s="194" t="s">
        <v>237</v>
      </c>
      <c r="E303" s="224" t="s">
        <v>1</v>
      </c>
      <c r="F303" s="225" t="s">
        <v>437</v>
      </c>
      <c r="G303" s="223"/>
      <c r="H303" s="226">
        <v>3.371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237</v>
      </c>
      <c r="AU303" s="232" t="s">
        <v>86</v>
      </c>
      <c r="AV303" s="14" t="s">
        <v>86</v>
      </c>
      <c r="AW303" s="14" t="s">
        <v>32</v>
      </c>
      <c r="AX303" s="14" t="s">
        <v>76</v>
      </c>
      <c r="AY303" s="232" t="s">
        <v>135</v>
      </c>
    </row>
    <row r="304" spans="2:51" s="15" customFormat="1" ht="12">
      <c r="B304" s="233"/>
      <c r="C304" s="234"/>
      <c r="D304" s="194" t="s">
        <v>237</v>
      </c>
      <c r="E304" s="235" t="s">
        <v>1</v>
      </c>
      <c r="F304" s="236" t="s">
        <v>240</v>
      </c>
      <c r="G304" s="234"/>
      <c r="H304" s="237">
        <v>3.371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237</v>
      </c>
      <c r="AU304" s="243" t="s">
        <v>86</v>
      </c>
      <c r="AV304" s="15" t="s">
        <v>140</v>
      </c>
      <c r="AW304" s="15" t="s">
        <v>32</v>
      </c>
      <c r="AX304" s="15" t="s">
        <v>84</v>
      </c>
      <c r="AY304" s="243" t="s">
        <v>135</v>
      </c>
    </row>
    <row r="305" spans="2:63" s="11" customFormat="1" ht="22.9" customHeight="1">
      <c r="B305" s="166"/>
      <c r="C305" s="167"/>
      <c r="D305" s="168" t="s">
        <v>75</v>
      </c>
      <c r="E305" s="210" t="s">
        <v>140</v>
      </c>
      <c r="F305" s="210" t="s">
        <v>438</v>
      </c>
      <c r="G305" s="167"/>
      <c r="H305" s="167"/>
      <c r="I305" s="170"/>
      <c r="J305" s="211">
        <f>BK305</f>
        <v>0</v>
      </c>
      <c r="K305" s="167"/>
      <c r="L305" s="172"/>
      <c r="M305" s="173"/>
      <c r="N305" s="174"/>
      <c r="O305" s="174"/>
      <c r="P305" s="175">
        <f>SUM(P306:P343)</f>
        <v>0</v>
      </c>
      <c r="Q305" s="174"/>
      <c r="R305" s="175">
        <f>SUM(R306:R343)</f>
        <v>0</v>
      </c>
      <c r="S305" s="174"/>
      <c r="T305" s="176">
        <f>SUM(T306:T343)</f>
        <v>0</v>
      </c>
      <c r="AR305" s="177" t="s">
        <v>84</v>
      </c>
      <c r="AT305" s="178" t="s">
        <v>75</v>
      </c>
      <c r="AU305" s="178" t="s">
        <v>84</v>
      </c>
      <c r="AY305" s="177" t="s">
        <v>135</v>
      </c>
      <c r="BK305" s="179">
        <f>SUM(BK306:BK343)</f>
        <v>0</v>
      </c>
    </row>
    <row r="306" spans="1:65" s="2" customFormat="1" ht="16.5" customHeight="1">
      <c r="A306" s="35"/>
      <c r="B306" s="36"/>
      <c r="C306" s="180" t="s">
        <v>439</v>
      </c>
      <c r="D306" s="180" t="s">
        <v>136</v>
      </c>
      <c r="E306" s="181" t="s">
        <v>440</v>
      </c>
      <c r="F306" s="182" t="s">
        <v>441</v>
      </c>
      <c r="G306" s="183" t="s">
        <v>236</v>
      </c>
      <c r="H306" s="184">
        <v>19.742</v>
      </c>
      <c r="I306" s="185"/>
      <c r="J306" s="186">
        <f>ROUND(I306*H306,2)</f>
        <v>0</v>
      </c>
      <c r="K306" s="187"/>
      <c r="L306" s="40"/>
      <c r="M306" s="188" t="s">
        <v>1</v>
      </c>
      <c r="N306" s="189" t="s">
        <v>41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140</v>
      </c>
      <c r="AT306" s="192" t="s">
        <v>136</v>
      </c>
      <c r="AU306" s="192" t="s">
        <v>86</v>
      </c>
      <c r="AY306" s="18" t="s">
        <v>135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84</v>
      </c>
      <c r="BK306" s="193">
        <f>ROUND(I306*H306,2)</f>
        <v>0</v>
      </c>
      <c r="BL306" s="18" t="s">
        <v>140</v>
      </c>
      <c r="BM306" s="192" t="s">
        <v>442</v>
      </c>
    </row>
    <row r="307" spans="2:51" s="13" customFormat="1" ht="12">
      <c r="B307" s="212"/>
      <c r="C307" s="213"/>
      <c r="D307" s="194" t="s">
        <v>237</v>
      </c>
      <c r="E307" s="214" t="s">
        <v>1</v>
      </c>
      <c r="F307" s="215" t="s">
        <v>443</v>
      </c>
      <c r="G307" s="213"/>
      <c r="H307" s="214" t="s">
        <v>1</v>
      </c>
      <c r="I307" s="216"/>
      <c r="J307" s="213"/>
      <c r="K307" s="213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237</v>
      </c>
      <c r="AU307" s="221" t="s">
        <v>86</v>
      </c>
      <c r="AV307" s="13" t="s">
        <v>84</v>
      </c>
      <c r="AW307" s="13" t="s">
        <v>32</v>
      </c>
      <c r="AX307" s="13" t="s">
        <v>76</v>
      </c>
      <c r="AY307" s="221" t="s">
        <v>135</v>
      </c>
    </row>
    <row r="308" spans="2:51" s="14" customFormat="1" ht="12">
      <c r="B308" s="222"/>
      <c r="C308" s="223"/>
      <c r="D308" s="194" t="s">
        <v>237</v>
      </c>
      <c r="E308" s="224" t="s">
        <v>1</v>
      </c>
      <c r="F308" s="225" t="s">
        <v>444</v>
      </c>
      <c r="G308" s="223"/>
      <c r="H308" s="226">
        <v>19.742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237</v>
      </c>
      <c r="AU308" s="232" t="s">
        <v>86</v>
      </c>
      <c r="AV308" s="14" t="s">
        <v>86</v>
      </c>
      <c r="AW308" s="14" t="s">
        <v>32</v>
      </c>
      <c r="AX308" s="14" t="s">
        <v>76</v>
      </c>
      <c r="AY308" s="232" t="s">
        <v>135</v>
      </c>
    </row>
    <row r="309" spans="2:51" s="15" customFormat="1" ht="12">
      <c r="B309" s="233"/>
      <c r="C309" s="234"/>
      <c r="D309" s="194" t="s">
        <v>237</v>
      </c>
      <c r="E309" s="235" t="s">
        <v>1</v>
      </c>
      <c r="F309" s="236" t="s">
        <v>240</v>
      </c>
      <c r="G309" s="234"/>
      <c r="H309" s="237">
        <v>19.742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237</v>
      </c>
      <c r="AU309" s="243" t="s">
        <v>86</v>
      </c>
      <c r="AV309" s="15" t="s">
        <v>140</v>
      </c>
      <c r="AW309" s="15" t="s">
        <v>32</v>
      </c>
      <c r="AX309" s="15" t="s">
        <v>84</v>
      </c>
      <c r="AY309" s="243" t="s">
        <v>135</v>
      </c>
    </row>
    <row r="310" spans="1:65" s="2" customFormat="1" ht="24.2" customHeight="1">
      <c r="A310" s="35"/>
      <c r="B310" s="36"/>
      <c r="C310" s="180" t="s">
        <v>322</v>
      </c>
      <c r="D310" s="180" t="s">
        <v>136</v>
      </c>
      <c r="E310" s="181" t="s">
        <v>445</v>
      </c>
      <c r="F310" s="182" t="s">
        <v>446</v>
      </c>
      <c r="G310" s="183" t="s">
        <v>269</v>
      </c>
      <c r="H310" s="184">
        <v>89.735</v>
      </c>
      <c r="I310" s="185"/>
      <c r="J310" s="186">
        <f>ROUND(I310*H310,2)</f>
        <v>0</v>
      </c>
      <c r="K310" s="187"/>
      <c r="L310" s="40"/>
      <c r="M310" s="188" t="s">
        <v>1</v>
      </c>
      <c r="N310" s="189" t="s">
        <v>41</v>
      </c>
      <c r="O310" s="7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2" t="s">
        <v>140</v>
      </c>
      <c r="AT310" s="192" t="s">
        <v>136</v>
      </c>
      <c r="AU310" s="192" t="s">
        <v>86</v>
      </c>
      <c r="AY310" s="18" t="s">
        <v>135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84</v>
      </c>
      <c r="BK310" s="193">
        <f>ROUND(I310*H310,2)</f>
        <v>0</v>
      </c>
      <c r="BL310" s="18" t="s">
        <v>140</v>
      </c>
      <c r="BM310" s="192" t="s">
        <v>447</v>
      </c>
    </row>
    <row r="311" spans="2:51" s="13" customFormat="1" ht="12">
      <c r="B311" s="212"/>
      <c r="C311" s="213"/>
      <c r="D311" s="194" t="s">
        <v>237</v>
      </c>
      <c r="E311" s="214" t="s">
        <v>1</v>
      </c>
      <c r="F311" s="215" t="s">
        <v>443</v>
      </c>
      <c r="G311" s="213"/>
      <c r="H311" s="214" t="s">
        <v>1</v>
      </c>
      <c r="I311" s="216"/>
      <c r="J311" s="213"/>
      <c r="K311" s="213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237</v>
      </c>
      <c r="AU311" s="221" t="s">
        <v>86</v>
      </c>
      <c r="AV311" s="13" t="s">
        <v>84</v>
      </c>
      <c r="AW311" s="13" t="s">
        <v>32</v>
      </c>
      <c r="AX311" s="13" t="s">
        <v>76</v>
      </c>
      <c r="AY311" s="221" t="s">
        <v>135</v>
      </c>
    </row>
    <row r="312" spans="2:51" s="14" customFormat="1" ht="12">
      <c r="B312" s="222"/>
      <c r="C312" s="223"/>
      <c r="D312" s="194" t="s">
        <v>237</v>
      </c>
      <c r="E312" s="224" t="s">
        <v>1</v>
      </c>
      <c r="F312" s="225" t="s">
        <v>448</v>
      </c>
      <c r="G312" s="223"/>
      <c r="H312" s="226">
        <v>89.735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237</v>
      </c>
      <c r="AU312" s="232" t="s">
        <v>86</v>
      </c>
      <c r="AV312" s="14" t="s">
        <v>86</v>
      </c>
      <c r="AW312" s="14" t="s">
        <v>32</v>
      </c>
      <c r="AX312" s="14" t="s">
        <v>76</v>
      </c>
      <c r="AY312" s="232" t="s">
        <v>135</v>
      </c>
    </row>
    <row r="313" spans="2:51" s="15" customFormat="1" ht="12">
      <c r="B313" s="233"/>
      <c r="C313" s="234"/>
      <c r="D313" s="194" t="s">
        <v>237</v>
      </c>
      <c r="E313" s="235" t="s">
        <v>1</v>
      </c>
      <c r="F313" s="236" t="s">
        <v>240</v>
      </c>
      <c r="G313" s="234"/>
      <c r="H313" s="237">
        <v>89.735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237</v>
      </c>
      <c r="AU313" s="243" t="s">
        <v>86</v>
      </c>
      <c r="AV313" s="15" t="s">
        <v>140</v>
      </c>
      <c r="AW313" s="15" t="s">
        <v>32</v>
      </c>
      <c r="AX313" s="15" t="s">
        <v>84</v>
      </c>
      <c r="AY313" s="243" t="s">
        <v>135</v>
      </c>
    </row>
    <row r="314" spans="1:65" s="2" customFormat="1" ht="24.2" customHeight="1">
      <c r="A314" s="35"/>
      <c r="B314" s="36"/>
      <c r="C314" s="180" t="s">
        <v>449</v>
      </c>
      <c r="D314" s="180" t="s">
        <v>136</v>
      </c>
      <c r="E314" s="181" t="s">
        <v>450</v>
      </c>
      <c r="F314" s="182" t="s">
        <v>451</v>
      </c>
      <c r="G314" s="183" t="s">
        <v>269</v>
      </c>
      <c r="H314" s="184">
        <v>89.735</v>
      </c>
      <c r="I314" s="185"/>
      <c r="J314" s="186">
        <f>ROUND(I314*H314,2)</f>
        <v>0</v>
      </c>
      <c r="K314" s="187"/>
      <c r="L314" s="40"/>
      <c r="M314" s="188" t="s">
        <v>1</v>
      </c>
      <c r="N314" s="189" t="s">
        <v>41</v>
      </c>
      <c r="O314" s="7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2" t="s">
        <v>140</v>
      </c>
      <c r="AT314" s="192" t="s">
        <v>136</v>
      </c>
      <c r="AU314" s="192" t="s">
        <v>86</v>
      </c>
      <c r="AY314" s="18" t="s">
        <v>135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84</v>
      </c>
      <c r="BK314" s="193">
        <f>ROUND(I314*H314,2)</f>
        <v>0</v>
      </c>
      <c r="BL314" s="18" t="s">
        <v>140</v>
      </c>
      <c r="BM314" s="192" t="s">
        <v>452</v>
      </c>
    </row>
    <row r="315" spans="1:65" s="2" customFormat="1" ht="24.2" customHeight="1">
      <c r="A315" s="35"/>
      <c r="B315" s="36"/>
      <c r="C315" s="180" t="s">
        <v>330</v>
      </c>
      <c r="D315" s="180" t="s">
        <v>136</v>
      </c>
      <c r="E315" s="181" t="s">
        <v>453</v>
      </c>
      <c r="F315" s="182" t="s">
        <v>454</v>
      </c>
      <c r="G315" s="183" t="s">
        <v>269</v>
      </c>
      <c r="H315" s="184">
        <v>89.735</v>
      </c>
      <c r="I315" s="185"/>
      <c r="J315" s="186">
        <f>ROUND(I315*H315,2)</f>
        <v>0</v>
      </c>
      <c r="K315" s="187"/>
      <c r="L315" s="40"/>
      <c r="M315" s="188" t="s">
        <v>1</v>
      </c>
      <c r="N315" s="189" t="s">
        <v>41</v>
      </c>
      <c r="O315" s="7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2" t="s">
        <v>140</v>
      </c>
      <c r="AT315" s="192" t="s">
        <v>136</v>
      </c>
      <c r="AU315" s="192" t="s">
        <v>86</v>
      </c>
      <c r="AY315" s="18" t="s">
        <v>135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84</v>
      </c>
      <c r="BK315" s="193">
        <f>ROUND(I315*H315,2)</f>
        <v>0</v>
      </c>
      <c r="BL315" s="18" t="s">
        <v>140</v>
      </c>
      <c r="BM315" s="192" t="s">
        <v>455</v>
      </c>
    </row>
    <row r="316" spans="1:65" s="2" customFormat="1" ht="24.2" customHeight="1">
      <c r="A316" s="35"/>
      <c r="B316" s="36"/>
      <c r="C316" s="180" t="s">
        <v>456</v>
      </c>
      <c r="D316" s="180" t="s">
        <v>136</v>
      </c>
      <c r="E316" s="181" t="s">
        <v>457</v>
      </c>
      <c r="F316" s="182" t="s">
        <v>458</v>
      </c>
      <c r="G316" s="183" t="s">
        <v>269</v>
      </c>
      <c r="H316" s="184">
        <v>89.735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41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140</v>
      </c>
      <c r="AT316" s="192" t="s">
        <v>136</v>
      </c>
      <c r="AU316" s="192" t="s">
        <v>86</v>
      </c>
      <c r="AY316" s="18" t="s">
        <v>135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84</v>
      </c>
      <c r="BK316" s="193">
        <f>ROUND(I316*H316,2)</f>
        <v>0</v>
      </c>
      <c r="BL316" s="18" t="s">
        <v>140</v>
      </c>
      <c r="BM316" s="192" t="s">
        <v>459</v>
      </c>
    </row>
    <row r="317" spans="1:65" s="2" customFormat="1" ht="16.5" customHeight="1">
      <c r="A317" s="35"/>
      <c r="B317" s="36"/>
      <c r="C317" s="180" t="s">
        <v>335</v>
      </c>
      <c r="D317" s="180" t="s">
        <v>136</v>
      </c>
      <c r="E317" s="181" t="s">
        <v>460</v>
      </c>
      <c r="F317" s="182" t="s">
        <v>461</v>
      </c>
      <c r="G317" s="183" t="s">
        <v>254</v>
      </c>
      <c r="H317" s="184">
        <v>2.764</v>
      </c>
      <c r="I317" s="185"/>
      <c r="J317" s="186">
        <f>ROUND(I317*H317,2)</f>
        <v>0</v>
      </c>
      <c r="K317" s="187"/>
      <c r="L317" s="40"/>
      <c r="M317" s="188" t="s">
        <v>1</v>
      </c>
      <c r="N317" s="189" t="s">
        <v>41</v>
      </c>
      <c r="O317" s="72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2" t="s">
        <v>140</v>
      </c>
      <c r="AT317" s="192" t="s">
        <v>136</v>
      </c>
      <c r="AU317" s="192" t="s">
        <v>86</v>
      </c>
      <c r="AY317" s="18" t="s">
        <v>135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84</v>
      </c>
      <c r="BK317" s="193">
        <f>ROUND(I317*H317,2)</f>
        <v>0</v>
      </c>
      <c r="BL317" s="18" t="s">
        <v>140</v>
      </c>
      <c r="BM317" s="192" t="s">
        <v>462</v>
      </c>
    </row>
    <row r="318" spans="2:51" s="13" customFormat="1" ht="12">
      <c r="B318" s="212"/>
      <c r="C318" s="213"/>
      <c r="D318" s="194" t="s">
        <v>237</v>
      </c>
      <c r="E318" s="214" t="s">
        <v>1</v>
      </c>
      <c r="F318" s="215" t="s">
        <v>443</v>
      </c>
      <c r="G318" s="213"/>
      <c r="H318" s="214" t="s">
        <v>1</v>
      </c>
      <c r="I318" s="216"/>
      <c r="J318" s="213"/>
      <c r="K318" s="213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237</v>
      </c>
      <c r="AU318" s="221" t="s">
        <v>86</v>
      </c>
      <c r="AV318" s="13" t="s">
        <v>84</v>
      </c>
      <c r="AW318" s="13" t="s">
        <v>32</v>
      </c>
      <c r="AX318" s="13" t="s">
        <v>76</v>
      </c>
      <c r="AY318" s="221" t="s">
        <v>135</v>
      </c>
    </row>
    <row r="319" spans="2:51" s="14" customFormat="1" ht="12">
      <c r="B319" s="222"/>
      <c r="C319" s="223"/>
      <c r="D319" s="194" t="s">
        <v>237</v>
      </c>
      <c r="E319" s="224" t="s">
        <v>1</v>
      </c>
      <c r="F319" s="225" t="s">
        <v>463</v>
      </c>
      <c r="G319" s="223"/>
      <c r="H319" s="226">
        <v>2.764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237</v>
      </c>
      <c r="AU319" s="232" t="s">
        <v>86</v>
      </c>
      <c r="AV319" s="14" t="s">
        <v>86</v>
      </c>
      <c r="AW319" s="14" t="s">
        <v>32</v>
      </c>
      <c r="AX319" s="14" t="s">
        <v>76</v>
      </c>
      <c r="AY319" s="232" t="s">
        <v>135</v>
      </c>
    </row>
    <row r="320" spans="2:51" s="15" customFormat="1" ht="12">
      <c r="B320" s="233"/>
      <c r="C320" s="234"/>
      <c r="D320" s="194" t="s">
        <v>237</v>
      </c>
      <c r="E320" s="235" t="s">
        <v>1</v>
      </c>
      <c r="F320" s="236" t="s">
        <v>240</v>
      </c>
      <c r="G320" s="234"/>
      <c r="H320" s="237">
        <v>2.764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237</v>
      </c>
      <c r="AU320" s="243" t="s">
        <v>86</v>
      </c>
      <c r="AV320" s="15" t="s">
        <v>140</v>
      </c>
      <c r="AW320" s="15" t="s">
        <v>32</v>
      </c>
      <c r="AX320" s="15" t="s">
        <v>84</v>
      </c>
      <c r="AY320" s="243" t="s">
        <v>135</v>
      </c>
    </row>
    <row r="321" spans="1:65" s="2" customFormat="1" ht="21.75" customHeight="1">
      <c r="A321" s="35"/>
      <c r="B321" s="36"/>
      <c r="C321" s="180" t="s">
        <v>464</v>
      </c>
      <c r="D321" s="180" t="s">
        <v>136</v>
      </c>
      <c r="E321" s="181" t="s">
        <v>465</v>
      </c>
      <c r="F321" s="182" t="s">
        <v>466</v>
      </c>
      <c r="G321" s="183" t="s">
        <v>236</v>
      </c>
      <c r="H321" s="184">
        <v>2.038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41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140</v>
      </c>
      <c r="AT321" s="192" t="s">
        <v>136</v>
      </c>
      <c r="AU321" s="192" t="s">
        <v>86</v>
      </c>
      <c r="AY321" s="18" t="s">
        <v>135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84</v>
      </c>
      <c r="BK321" s="193">
        <f>ROUND(I321*H321,2)</f>
        <v>0</v>
      </c>
      <c r="BL321" s="18" t="s">
        <v>140</v>
      </c>
      <c r="BM321" s="192" t="s">
        <v>467</v>
      </c>
    </row>
    <row r="322" spans="2:51" s="13" customFormat="1" ht="12">
      <c r="B322" s="212"/>
      <c r="C322" s="213"/>
      <c r="D322" s="194" t="s">
        <v>237</v>
      </c>
      <c r="E322" s="214" t="s">
        <v>1</v>
      </c>
      <c r="F322" s="215" t="s">
        <v>323</v>
      </c>
      <c r="G322" s="213"/>
      <c r="H322" s="214" t="s">
        <v>1</v>
      </c>
      <c r="I322" s="216"/>
      <c r="J322" s="213"/>
      <c r="K322" s="213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237</v>
      </c>
      <c r="AU322" s="221" t="s">
        <v>86</v>
      </c>
      <c r="AV322" s="13" t="s">
        <v>84</v>
      </c>
      <c r="AW322" s="13" t="s">
        <v>32</v>
      </c>
      <c r="AX322" s="13" t="s">
        <v>76</v>
      </c>
      <c r="AY322" s="221" t="s">
        <v>135</v>
      </c>
    </row>
    <row r="323" spans="2:51" s="14" customFormat="1" ht="12">
      <c r="B323" s="222"/>
      <c r="C323" s="223"/>
      <c r="D323" s="194" t="s">
        <v>237</v>
      </c>
      <c r="E323" s="224" t="s">
        <v>1</v>
      </c>
      <c r="F323" s="225" t="s">
        <v>468</v>
      </c>
      <c r="G323" s="223"/>
      <c r="H323" s="226">
        <v>2.038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237</v>
      </c>
      <c r="AU323" s="232" t="s">
        <v>86</v>
      </c>
      <c r="AV323" s="14" t="s">
        <v>86</v>
      </c>
      <c r="AW323" s="14" t="s">
        <v>32</v>
      </c>
      <c r="AX323" s="14" t="s">
        <v>76</v>
      </c>
      <c r="AY323" s="232" t="s">
        <v>135</v>
      </c>
    </row>
    <row r="324" spans="2:51" s="15" customFormat="1" ht="12">
      <c r="B324" s="233"/>
      <c r="C324" s="234"/>
      <c r="D324" s="194" t="s">
        <v>237</v>
      </c>
      <c r="E324" s="235" t="s">
        <v>1</v>
      </c>
      <c r="F324" s="236" t="s">
        <v>240</v>
      </c>
      <c r="G324" s="234"/>
      <c r="H324" s="237">
        <v>2.038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237</v>
      </c>
      <c r="AU324" s="243" t="s">
        <v>86</v>
      </c>
      <c r="AV324" s="15" t="s">
        <v>140</v>
      </c>
      <c r="AW324" s="15" t="s">
        <v>32</v>
      </c>
      <c r="AX324" s="15" t="s">
        <v>84</v>
      </c>
      <c r="AY324" s="243" t="s">
        <v>135</v>
      </c>
    </row>
    <row r="325" spans="1:65" s="2" customFormat="1" ht="21.75" customHeight="1">
      <c r="A325" s="35"/>
      <c r="B325" s="36"/>
      <c r="C325" s="180" t="s">
        <v>339</v>
      </c>
      <c r="D325" s="180" t="s">
        <v>136</v>
      </c>
      <c r="E325" s="181" t="s">
        <v>469</v>
      </c>
      <c r="F325" s="182" t="s">
        <v>470</v>
      </c>
      <c r="G325" s="183" t="s">
        <v>236</v>
      </c>
      <c r="H325" s="184">
        <v>7.862</v>
      </c>
      <c r="I325" s="185"/>
      <c r="J325" s="186">
        <f>ROUND(I325*H325,2)</f>
        <v>0</v>
      </c>
      <c r="K325" s="187"/>
      <c r="L325" s="40"/>
      <c r="M325" s="188" t="s">
        <v>1</v>
      </c>
      <c r="N325" s="189" t="s">
        <v>41</v>
      </c>
      <c r="O325" s="72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2" t="s">
        <v>140</v>
      </c>
      <c r="AT325" s="192" t="s">
        <v>136</v>
      </c>
      <c r="AU325" s="192" t="s">
        <v>86</v>
      </c>
      <c r="AY325" s="18" t="s">
        <v>135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84</v>
      </c>
      <c r="BK325" s="193">
        <f>ROUND(I325*H325,2)</f>
        <v>0</v>
      </c>
      <c r="BL325" s="18" t="s">
        <v>140</v>
      </c>
      <c r="BM325" s="192" t="s">
        <v>471</v>
      </c>
    </row>
    <row r="326" spans="2:51" s="13" customFormat="1" ht="12">
      <c r="B326" s="212"/>
      <c r="C326" s="213"/>
      <c r="D326" s="194" t="s">
        <v>237</v>
      </c>
      <c r="E326" s="214" t="s">
        <v>1</v>
      </c>
      <c r="F326" s="215" t="s">
        <v>472</v>
      </c>
      <c r="G326" s="213"/>
      <c r="H326" s="214" t="s">
        <v>1</v>
      </c>
      <c r="I326" s="216"/>
      <c r="J326" s="213"/>
      <c r="K326" s="213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237</v>
      </c>
      <c r="AU326" s="221" t="s">
        <v>86</v>
      </c>
      <c r="AV326" s="13" t="s">
        <v>84</v>
      </c>
      <c r="AW326" s="13" t="s">
        <v>32</v>
      </c>
      <c r="AX326" s="13" t="s">
        <v>76</v>
      </c>
      <c r="AY326" s="221" t="s">
        <v>135</v>
      </c>
    </row>
    <row r="327" spans="2:51" s="14" customFormat="1" ht="12">
      <c r="B327" s="222"/>
      <c r="C327" s="223"/>
      <c r="D327" s="194" t="s">
        <v>237</v>
      </c>
      <c r="E327" s="224" t="s">
        <v>1</v>
      </c>
      <c r="F327" s="225" t="s">
        <v>473</v>
      </c>
      <c r="G327" s="223"/>
      <c r="H327" s="226">
        <v>7.862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237</v>
      </c>
      <c r="AU327" s="232" t="s">
        <v>86</v>
      </c>
      <c r="AV327" s="14" t="s">
        <v>86</v>
      </c>
      <c r="AW327" s="14" t="s">
        <v>32</v>
      </c>
      <c r="AX327" s="14" t="s">
        <v>76</v>
      </c>
      <c r="AY327" s="232" t="s">
        <v>135</v>
      </c>
    </row>
    <row r="328" spans="2:51" s="15" customFormat="1" ht="12">
      <c r="B328" s="233"/>
      <c r="C328" s="234"/>
      <c r="D328" s="194" t="s">
        <v>237</v>
      </c>
      <c r="E328" s="235" t="s">
        <v>1</v>
      </c>
      <c r="F328" s="236" t="s">
        <v>240</v>
      </c>
      <c r="G328" s="234"/>
      <c r="H328" s="237">
        <v>7.862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237</v>
      </c>
      <c r="AU328" s="243" t="s">
        <v>86</v>
      </c>
      <c r="AV328" s="15" t="s">
        <v>140</v>
      </c>
      <c r="AW328" s="15" t="s">
        <v>32</v>
      </c>
      <c r="AX328" s="15" t="s">
        <v>84</v>
      </c>
      <c r="AY328" s="243" t="s">
        <v>135</v>
      </c>
    </row>
    <row r="329" spans="1:65" s="2" customFormat="1" ht="24.2" customHeight="1">
      <c r="A329" s="35"/>
      <c r="B329" s="36"/>
      <c r="C329" s="180" t="s">
        <v>474</v>
      </c>
      <c r="D329" s="180" t="s">
        <v>136</v>
      </c>
      <c r="E329" s="181" t="s">
        <v>475</v>
      </c>
      <c r="F329" s="182" t="s">
        <v>476</v>
      </c>
      <c r="G329" s="183" t="s">
        <v>254</v>
      </c>
      <c r="H329" s="184">
        <v>1.386</v>
      </c>
      <c r="I329" s="185"/>
      <c r="J329" s="186">
        <f>ROUND(I329*H329,2)</f>
        <v>0</v>
      </c>
      <c r="K329" s="187"/>
      <c r="L329" s="40"/>
      <c r="M329" s="188" t="s">
        <v>1</v>
      </c>
      <c r="N329" s="189" t="s">
        <v>41</v>
      </c>
      <c r="O329" s="7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2" t="s">
        <v>140</v>
      </c>
      <c r="AT329" s="192" t="s">
        <v>136</v>
      </c>
      <c r="AU329" s="192" t="s">
        <v>86</v>
      </c>
      <c r="AY329" s="18" t="s">
        <v>135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84</v>
      </c>
      <c r="BK329" s="193">
        <f>ROUND(I329*H329,2)</f>
        <v>0</v>
      </c>
      <c r="BL329" s="18" t="s">
        <v>140</v>
      </c>
      <c r="BM329" s="192" t="s">
        <v>477</v>
      </c>
    </row>
    <row r="330" spans="2:51" s="13" customFormat="1" ht="12">
      <c r="B330" s="212"/>
      <c r="C330" s="213"/>
      <c r="D330" s="194" t="s">
        <v>237</v>
      </c>
      <c r="E330" s="214" t="s">
        <v>1</v>
      </c>
      <c r="F330" s="215" t="s">
        <v>323</v>
      </c>
      <c r="G330" s="213"/>
      <c r="H330" s="214" t="s">
        <v>1</v>
      </c>
      <c r="I330" s="216"/>
      <c r="J330" s="213"/>
      <c r="K330" s="213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237</v>
      </c>
      <c r="AU330" s="221" t="s">
        <v>86</v>
      </c>
      <c r="AV330" s="13" t="s">
        <v>84</v>
      </c>
      <c r="AW330" s="13" t="s">
        <v>32</v>
      </c>
      <c r="AX330" s="13" t="s">
        <v>76</v>
      </c>
      <c r="AY330" s="221" t="s">
        <v>135</v>
      </c>
    </row>
    <row r="331" spans="2:51" s="14" customFormat="1" ht="12">
      <c r="B331" s="222"/>
      <c r="C331" s="223"/>
      <c r="D331" s="194" t="s">
        <v>237</v>
      </c>
      <c r="E331" s="224" t="s">
        <v>1</v>
      </c>
      <c r="F331" s="225" t="s">
        <v>478</v>
      </c>
      <c r="G331" s="223"/>
      <c r="H331" s="226">
        <v>1.386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237</v>
      </c>
      <c r="AU331" s="232" t="s">
        <v>86</v>
      </c>
      <c r="AV331" s="14" t="s">
        <v>86</v>
      </c>
      <c r="AW331" s="14" t="s">
        <v>32</v>
      </c>
      <c r="AX331" s="14" t="s">
        <v>76</v>
      </c>
      <c r="AY331" s="232" t="s">
        <v>135</v>
      </c>
    </row>
    <row r="332" spans="2:51" s="15" customFormat="1" ht="12">
      <c r="B332" s="233"/>
      <c r="C332" s="234"/>
      <c r="D332" s="194" t="s">
        <v>237</v>
      </c>
      <c r="E332" s="235" t="s">
        <v>1</v>
      </c>
      <c r="F332" s="236" t="s">
        <v>240</v>
      </c>
      <c r="G332" s="234"/>
      <c r="H332" s="237">
        <v>1.386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237</v>
      </c>
      <c r="AU332" s="243" t="s">
        <v>86</v>
      </c>
      <c r="AV332" s="15" t="s">
        <v>140</v>
      </c>
      <c r="AW332" s="15" t="s">
        <v>32</v>
      </c>
      <c r="AX332" s="15" t="s">
        <v>84</v>
      </c>
      <c r="AY332" s="243" t="s">
        <v>135</v>
      </c>
    </row>
    <row r="333" spans="1:65" s="2" customFormat="1" ht="24.2" customHeight="1">
      <c r="A333" s="35"/>
      <c r="B333" s="36"/>
      <c r="C333" s="180" t="s">
        <v>344</v>
      </c>
      <c r="D333" s="180" t="s">
        <v>136</v>
      </c>
      <c r="E333" s="181" t="s">
        <v>479</v>
      </c>
      <c r="F333" s="182" t="s">
        <v>480</v>
      </c>
      <c r="G333" s="183" t="s">
        <v>269</v>
      </c>
      <c r="H333" s="184">
        <v>35.36</v>
      </c>
      <c r="I333" s="185"/>
      <c r="J333" s="186">
        <f>ROUND(I333*H333,2)</f>
        <v>0</v>
      </c>
      <c r="K333" s="187"/>
      <c r="L333" s="40"/>
      <c r="M333" s="188" t="s">
        <v>1</v>
      </c>
      <c r="N333" s="189" t="s">
        <v>41</v>
      </c>
      <c r="O333" s="7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2" t="s">
        <v>140</v>
      </c>
      <c r="AT333" s="192" t="s">
        <v>136</v>
      </c>
      <c r="AU333" s="192" t="s">
        <v>86</v>
      </c>
      <c r="AY333" s="18" t="s">
        <v>135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84</v>
      </c>
      <c r="BK333" s="193">
        <f>ROUND(I333*H333,2)</f>
        <v>0</v>
      </c>
      <c r="BL333" s="18" t="s">
        <v>140</v>
      </c>
      <c r="BM333" s="192" t="s">
        <v>481</v>
      </c>
    </row>
    <row r="334" spans="2:51" s="13" customFormat="1" ht="12">
      <c r="B334" s="212"/>
      <c r="C334" s="213"/>
      <c r="D334" s="194" t="s">
        <v>237</v>
      </c>
      <c r="E334" s="214" t="s">
        <v>1</v>
      </c>
      <c r="F334" s="215" t="s">
        <v>323</v>
      </c>
      <c r="G334" s="213"/>
      <c r="H334" s="214" t="s">
        <v>1</v>
      </c>
      <c r="I334" s="216"/>
      <c r="J334" s="213"/>
      <c r="K334" s="213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237</v>
      </c>
      <c r="AU334" s="221" t="s">
        <v>86</v>
      </c>
      <c r="AV334" s="13" t="s">
        <v>84</v>
      </c>
      <c r="AW334" s="13" t="s">
        <v>32</v>
      </c>
      <c r="AX334" s="13" t="s">
        <v>76</v>
      </c>
      <c r="AY334" s="221" t="s">
        <v>135</v>
      </c>
    </row>
    <row r="335" spans="2:51" s="14" customFormat="1" ht="12">
      <c r="B335" s="222"/>
      <c r="C335" s="223"/>
      <c r="D335" s="194" t="s">
        <v>237</v>
      </c>
      <c r="E335" s="224" t="s">
        <v>1</v>
      </c>
      <c r="F335" s="225" t="s">
        <v>482</v>
      </c>
      <c r="G335" s="223"/>
      <c r="H335" s="226">
        <v>7.28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237</v>
      </c>
      <c r="AU335" s="232" t="s">
        <v>86</v>
      </c>
      <c r="AV335" s="14" t="s">
        <v>86</v>
      </c>
      <c r="AW335" s="14" t="s">
        <v>32</v>
      </c>
      <c r="AX335" s="14" t="s">
        <v>76</v>
      </c>
      <c r="AY335" s="232" t="s">
        <v>135</v>
      </c>
    </row>
    <row r="336" spans="2:51" s="14" customFormat="1" ht="12">
      <c r="B336" s="222"/>
      <c r="C336" s="223"/>
      <c r="D336" s="194" t="s">
        <v>237</v>
      </c>
      <c r="E336" s="224" t="s">
        <v>1</v>
      </c>
      <c r="F336" s="225" t="s">
        <v>483</v>
      </c>
      <c r="G336" s="223"/>
      <c r="H336" s="226">
        <v>28.08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237</v>
      </c>
      <c r="AU336" s="232" t="s">
        <v>86</v>
      </c>
      <c r="AV336" s="14" t="s">
        <v>86</v>
      </c>
      <c r="AW336" s="14" t="s">
        <v>32</v>
      </c>
      <c r="AX336" s="14" t="s">
        <v>76</v>
      </c>
      <c r="AY336" s="232" t="s">
        <v>135</v>
      </c>
    </row>
    <row r="337" spans="2:51" s="15" customFormat="1" ht="12">
      <c r="B337" s="233"/>
      <c r="C337" s="234"/>
      <c r="D337" s="194" t="s">
        <v>237</v>
      </c>
      <c r="E337" s="235" t="s">
        <v>1</v>
      </c>
      <c r="F337" s="236" t="s">
        <v>240</v>
      </c>
      <c r="G337" s="234"/>
      <c r="H337" s="237">
        <v>35.36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237</v>
      </c>
      <c r="AU337" s="243" t="s">
        <v>86</v>
      </c>
      <c r="AV337" s="15" t="s">
        <v>140</v>
      </c>
      <c r="AW337" s="15" t="s">
        <v>32</v>
      </c>
      <c r="AX337" s="15" t="s">
        <v>84</v>
      </c>
      <c r="AY337" s="243" t="s">
        <v>135</v>
      </c>
    </row>
    <row r="338" spans="1:65" s="2" customFormat="1" ht="24.2" customHeight="1">
      <c r="A338" s="35"/>
      <c r="B338" s="36"/>
      <c r="C338" s="180" t="s">
        <v>484</v>
      </c>
      <c r="D338" s="180" t="s">
        <v>136</v>
      </c>
      <c r="E338" s="181" t="s">
        <v>485</v>
      </c>
      <c r="F338" s="182" t="s">
        <v>486</v>
      </c>
      <c r="G338" s="183" t="s">
        <v>269</v>
      </c>
      <c r="H338" s="184">
        <v>35.36</v>
      </c>
      <c r="I338" s="185"/>
      <c r="J338" s="186">
        <f>ROUND(I338*H338,2)</f>
        <v>0</v>
      </c>
      <c r="K338" s="187"/>
      <c r="L338" s="40"/>
      <c r="M338" s="188" t="s">
        <v>1</v>
      </c>
      <c r="N338" s="189" t="s">
        <v>41</v>
      </c>
      <c r="O338" s="7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2" t="s">
        <v>140</v>
      </c>
      <c r="AT338" s="192" t="s">
        <v>136</v>
      </c>
      <c r="AU338" s="192" t="s">
        <v>86</v>
      </c>
      <c r="AY338" s="18" t="s">
        <v>135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84</v>
      </c>
      <c r="BK338" s="193">
        <f>ROUND(I338*H338,2)</f>
        <v>0</v>
      </c>
      <c r="BL338" s="18" t="s">
        <v>140</v>
      </c>
      <c r="BM338" s="192" t="s">
        <v>487</v>
      </c>
    </row>
    <row r="339" spans="1:65" s="2" customFormat="1" ht="16.5" customHeight="1">
      <c r="A339" s="35"/>
      <c r="B339" s="36"/>
      <c r="C339" s="180" t="s">
        <v>356</v>
      </c>
      <c r="D339" s="180" t="s">
        <v>136</v>
      </c>
      <c r="E339" s="181" t="s">
        <v>488</v>
      </c>
      <c r="F339" s="182" t="s">
        <v>489</v>
      </c>
      <c r="G339" s="183" t="s">
        <v>269</v>
      </c>
      <c r="H339" s="184">
        <v>16.602</v>
      </c>
      <c r="I339" s="185"/>
      <c r="J339" s="186">
        <f>ROUND(I339*H339,2)</f>
        <v>0</v>
      </c>
      <c r="K339" s="187"/>
      <c r="L339" s="40"/>
      <c r="M339" s="188" t="s">
        <v>1</v>
      </c>
      <c r="N339" s="189" t="s">
        <v>41</v>
      </c>
      <c r="O339" s="7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2" t="s">
        <v>140</v>
      </c>
      <c r="AT339" s="192" t="s">
        <v>136</v>
      </c>
      <c r="AU339" s="192" t="s">
        <v>86</v>
      </c>
      <c r="AY339" s="18" t="s">
        <v>135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84</v>
      </c>
      <c r="BK339" s="193">
        <f>ROUND(I339*H339,2)</f>
        <v>0</v>
      </c>
      <c r="BL339" s="18" t="s">
        <v>140</v>
      </c>
      <c r="BM339" s="192" t="s">
        <v>490</v>
      </c>
    </row>
    <row r="340" spans="2:51" s="13" customFormat="1" ht="12">
      <c r="B340" s="212"/>
      <c r="C340" s="213"/>
      <c r="D340" s="194" t="s">
        <v>237</v>
      </c>
      <c r="E340" s="214" t="s">
        <v>1</v>
      </c>
      <c r="F340" s="215" t="s">
        <v>323</v>
      </c>
      <c r="G340" s="213"/>
      <c r="H340" s="214" t="s">
        <v>1</v>
      </c>
      <c r="I340" s="216"/>
      <c r="J340" s="213"/>
      <c r="K340" s="213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237</v>
      </c>
      <c r="AU340" s="221" t="s">
        <v>86</v>
      </c>
      <c r="AV340" s="13" t="s">
        <v>84</v>
      </c>
      <c r="AW340" s="13" t="s">
        <v>32</v>
      </c>
      <c r="AX340" s="13" t="s">
        <v>76</v>
      </c>
      <c r="AY340" s="221" t="s">
        <v>135</v>
      </c>
    </row>
    <row r="341" spans="2:51" s="14" customFormat="1" ht="12">
      <c r="B341" s="222"/>
      <c r="C341" s="223"/>
      <c r="D341" s="194" t="s">
        <v>237</v>
      </c>
      <c r="E341" s="224" t="s">
        <v>1</v>
      </c>
      <c r="F341" s="225" t="s">
        <v>491</v>
      </c>
      <c r="G341" s="223"/>
      <c r="H341" s="226">
        <v>16.602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237</v>
      </c>
      <c r="AU341" s="232" t="s">
        <v>86</v>
      </c>
      <c r="AV341" s="14" t="s">
        <v>86</v>
      </c>
      <c r="AW341" s="14" t="s">
        <v>32</v>
      </c>
      <c r="AX341" s="14" t="s">
        <v>76</v>
      </c>
      <c r="AY341" s="232" t="s">
        <v>135</v>
      </c>
    </row>
    <row r="342" spans="2:51" s="15" customFormat="1" ht="12">
      <c r="B342" s="233"/>
      <c r="C342" s="234"/>
      <c r="D342" s="194" t="s">
        <v>237</v>
      </c>
      <c r="E342" s="235" t="s">
        <v>1</v>
      </c>
      <c r="F342" s="236" t="s">
        <v>240</v>
      </c>
      <c r="G342" s="234"/>
      <c r="H342" s="237">
        <v>16.602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237</v>
      </c>
      <c r="AU342" s="243" t="s">
        <v>86</v>
      </c>
      <c r="AV342" s="15" t="s">
        <v>140</v>
      </c>
      <c r="AW342" s="15" t="s">
        <v>32</v>
      </c>
      <c r="AX342" s="15" t="s">
        <v>84</v>
      </c>
      <c r="AY342" s="243" t="s">
        <v>135</v>
      </c>
    </row>
    <row r="343" spans="1:65" s="2" customFormat="1" ht="16.5" customHeight="1">
      <c r="A343" s="35"/>
      <c r="B343" s="36"/>
      <c r="C343" s="180" t="s">
        <v>492</v>
      </c>
      <c r="D343" s="180" t="s">
        <v>136</v>
      </c>
      <c r="E343" s="181" t="s">
        <v>493</v>
      </c>
      <c r="F343" s="182" t="s">
        <v>494</v>
      </c>
      <c r="G343" s="183" t="s">
        <v>269</v>
      </c>
      <c r="H343" s="184">
        <v>60.602</v>
      </c>
      <c r="I343" s="185"/>
      <c r="J343" s="186">
        <f>ROUND(I343*H343,2)</f>
        <v>0</v>
      </c>
      <c r="K343" s="187"/>
      <c r="L343" s="40"/>
      <c r="M343" s="188" t="s">
        <v>1</v>
      </c>
      <c r="N343" s="189" t="s">
        <v>41</v>
      </c>
      <c r="O343" s="7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2" t="s">
        <v>140</v>
      </c>
      <c r="AT343" s="192" t="s">
        <v>136</v>
      </c>
      <c r="AU343" s="192" t="s">
        <v>86</v>
      </c>
      <c r="AY343" s="18" t="s">
        <v>135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84</v>
      </c>
      <c r="BK343" s="193">
        <f>ROUND(I343*H343,2)</f>
        <v>0</v>
      </c>
      <c r="BL343" s="18" t="s">
        <v>140</v>
      </c>
      <c r="BM343" s="192" t="s">
        <v>495</v>
      </c>
    </row>
    <row r="344" spans="2:63" s="11" customFormat="1" ht="22.9" customHeight="1">
      <c r="B344" s="166"/>
      <c r="C344" s="167"/>
      <c r="D344" s="168" t="s">
        <v>75</v>
      </c>
      <c r="E344" s="210" t="s">
        <v>134</v>
      </c>
      <c r="F344" s="210" t="s">
        <v>496</v>
      </c>
      <c r="G344" s="167"/>
      <c r="H344" s="167"/>
      <c r="I344" s="170"/>
      <c r="J344" s="211">
        <f>BK344</f>
        <v>0</v>
      </c>
      <c r="K344" s="167"/>
      <c r="L344" s="172"/>
      <c r="M344" s="173"/>
      <c r="N344" s="174"/>
      <c r="O344" s="174"/>
      <c r="P344" s="175">
        <f>SUM(P345:P386)</f>
        <v>0</v>
      </c>
      <c r="Q344" s="174"/>
      <c r="R344" s="175">
        <f>SUM(R345:R386)</f>
        <v>0</v>
      </c>
      <c r="S344" s="174"/>
      <c r="T344" s="176">
        <f>SUM(T345:T386)</f>
        <v>0</v>
      </c>
      <c r="AR344" s="177" t="s">
        <v>84</v>
      </c>
      <c r="AT344" s="178" t="s">
        <v>75</v>
      </c>
      <c r="AU344" s="178" t="s">
        <v>84</v>
      </c>
      <c r="AY344" s="177" t="s">
        <v>135</v>
      </c>
      <c r="BK344" s="179">
        <f>SUM(BK345:BK386)</f>
        <v>0</v>
      </c>
    </row>
    <row r="345" spans="1:65" s="2" customFormat="1" ht="21.75" customHeight="1">
      <c r="A345" s="35"/>
      <c r="B345" s="36"/>
      <c r="C345" s="180" t="s">
        <v>365</v>
      </c>
      <c r="D345" s="180" t="s">
        <v>136</v>
      </c>
      <c r="E345" s="181" t="s">
        <v>497</v>
      </c>
      <c r="F345" s="182" t="s">
        <v>498</v>
      </c>
      <c r="G345" s="183" t="s">
        <v>269</v>
      </c>
      <c r="H345" s="184">
        <v>35.02</v>
      </c>
      <c r="I345" s="185"/>
      <c r="J345" s="186">
        <f>ROUND(I345*H345,2)</f>
        <v>0</v>
      </c>
      <c r="K345" s="187"/>
      <c r="L345" s="40"/>
      <c r="M345" s="188" t="s">
        <v>1</v>
      </c>
      <c r="N345" s="189" t="s">
        <v>41</v>
      </c>
      <c r="O345" s="7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2" t="s">
        <v>140</v>
      </c>
      <c r="AT345" s="192" t="s">
        <v>136</v>
      </c>
      <c r="AU345" s="192" t="s">
        <v>86</v>
      </c>
      <c r="AY345" s="18" t="s">
        <v>135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84</v>
      </c>
      <c r="BK345" s="193">
        <f>ROUND(I345*H345,2)</f>
        <v>0</v>
      </c>
      <c r="BL345" s="18" t="s">
        <v>140</v>
      </c>
      <c r="BM345" s="192" t="s">
        <v>499</v>
      </c>
    </row>
    <row r="346" spans="1:47" s="2" customFormat="1" ht="19.5">
      <c r="A346" s="35"/>
      <c r="B346" s="36"/>
      <c r="C346" s="37"/>
      <c r="D346" s="194" t="s">
        <v>141</v>
      </c>
      <c r="E346" s="37"/>
      <c r="F346" s="195" t="s">
        <v>500</v>
      </c>
      <c r="G346" s="37"/>
      <c r="H346" s="37"/>
      <c r="I346" s="196"/>
      <c r="J346" s="37"/>
      <c r="K346" s="37"/>
      <c r="L346" s="40"/>
      <c r="M346" s="197"/>
      <c r="N346" s="198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141</v>
      </c>
      <c r="AU346" s="18" t="s">
        <v>86</v>
      </c>
    </row>
    <row r="347" spans="2:51" s="13" customFormat="1" ht="12">
      <c r="B347" s="212"/>
      <c r="C347" s="213"/>
      <c r="D347" s="194" t="s">
        <v>237</v>
      </c>
      <c r="E347" s="214" t="s">
        <v>1</v>
      </c>
      <c r="F347" s="215" t="s">
        <v>301</v>
      </c>
      <c r="G347" s="213"/>
      <c r="H347" s="214" t="s">
        <v>1</v>
      </c>
      <c r="I347" s="216"/>
      <c r="J347" s="213"/>
      <c r="K347" s="213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237</v>
      </c>
      <c r="AU347" s="221" t="s">
        <v>86</v>
      </c>
      <c r="AV347" s="13" t="s">
        <v>84</v>
      </c>
      <c r="AW347" s="13" t="s">
        <v>32</v>
      </c>
      <c r="AX347" s="13" t="s">
        <v>76</v>
      </c>
      <c r="AY347" s="221" t="s">
        <v>135</v>
      </c>
    </row>
    <row r="348" spans="2:51" s="14" customFormat="1" ht="12">
      <c r="B348" s="222"/>
      <c r="C348" s="223"/>
      <c r="D348" s="194" t="s">
        <v>237</v>
      </c>
      <c r="E348" s="224" t="s">
        <v>1</v>
      </c>
      <c r="F348" s="225" t="s">
        <v>302</v>
      </c>
      <c r="G348" s="223"/>
      <c r="H348" s="226">
        <v>35.02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237</v>
      </c>
      <c r="AU348" s="232" t="s">
        <v>86</v>
      </c>
      <c r="AV348" s="14" t="s">
        <v>86</v>
      </c>
      <c r="AW348" s="14" t="s">
        <v>32</v>
      </c>
      <c r="AX348" s="14" t="s">
        <v>76</v>
      </c>
      <c r="AY348" s="232" t="s">
        <v>135</v>
      </c>
    </row>
    <row r="349" spans="2:51" s="15" customFormat="1" ht="12">
      <c r="B349" s="233"/>
      <c r="C349" s="234"/>
      <c r="D349" s="194" t="s">
        <v>237</v>
      </c>
      <c r="E349" s="235" t="s">
        <v>1</v>
      </c>
      <c r="F349" s="236" t="s">
        <v>240</v>
      </c>
      <c r="G349" s="234"/>
      <c r="H349" s="237">
        <v>35.02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237</v>
      </c>
      <c r="AU349" s="243" t="s">
        <v>86</v>
      </c>
      <c r="AV349" s="15" t="s">
        <v>140</v>
      </c>
      <c r="AW349" s="15" t="s">
        <v>32</v>
      </c>
      <c r="AX349" s="15" t="s">
        <v>84</v>
      </c>
      <c r="AY349" s="243" t="s">
        <v>135</v>
      </c>
    </row>
    <row r="350" spans="1:65" s="2" customFormat="1" ht="24.2" customHeight="1">
      <c r="A350" s="35"/>
      <c r="B350" s="36"/>
      <c r="C350" s="180" t="s">
        <v>501</v>
      </c>
      <c r="D350" s="180" t="s">
        <v>136</v>
      </c>
      <c r="E350" s="181" t="s">
        <v>502</v>
      </c>
      <c r="F350" s="182" t="s">
        <v>503</v>
      </c>
      <c r="G350" s="183" t="s">
        <v>269</v>
      </c>
      <c r="H350" s="184">
        <v>89.92</v>
      </c>
      <c r="I350" s="185"/>
      <c r="J350" s="186">
        <f>ROUND(I350*H350,2)</f>
        <v>0</v>
      </c>
      <c r="K350" s="187"/>
      <c r="L350" s="40"/>
      <c r="M350" s="188" t="s">
        <v>1</v>
      </c>
      <c r="N350" s="189" t="s">
        <v>41</v>
      </c>
      <c r="O350" s="72"/>
      <c r="P350" s="190">
        <f>O350*H350</f>
        <v>0</v>
      </c>
      <c r="Q350" s="190">
        <v>0</v>
      </c>
      <c r="R350" s="190">
        <f>Q350*H350</f>
        <v>0</v>
      </c>
      <c r="S350" s="190">
        <v>0</v>
      </c>
      <c r="T350" s="191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2" t="s">
        <v>140</v>
      </c>
      <c r="AT350" s="192" t="s">
        <v>136</v>
      </c>
      <c r="AU350" s="192" t="s">
        <v>86</v>
      </c>
      <c r="AY350" s="18" t="s">
        <v>135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84</v>
      </c>
      <c r="BK350" s="193">
        <f>ROUND(I350*H350,2)</f>
        <v>0</v>
      </c>
      <c r="BL350" s="18" t="s">
        <v>140</v>
      </c>
      <c r="BM350" s="192" t="s">
        <v>504</v>
      </c>
    </row>
    <row r="351" spans="2:51" s="13" customFormat="1" ht="12">
      <c r="B351" s="212"/>
      <c r="C351" s="213"/>
      <c r="D351" s="194" t="s">
        <v>237</v>
      </c>
      <c r="E351" s="214" t="s">
        <v>1</v>
      </c>
      <c r="F351" s="215" t="s">
        <v>303</v>
      </c>
      <c r="G351" s="213"/>
      <c r="H351" s="214" t="s">
        <v>1</v>
      </c>
      <c r="I351" s="216"/>
      <c r="J351" s="213"/>
      <c r="K351" s="213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237</v>
      </c>
      <c r="AU351" s="221" t="s">
        <v>86</v>
      </c>
      <c r="AV351" s="13" t="s">
        <v>84</v>
      </c>
      <c r="AW351" s="13" t="s">
        <v>32</v>
      </c>
      <c r="AX351" s="13" t="s">
        <v>76</v>
      </c>
      <c r="AY351" s="221" t="s">
        <v>135</v>
      </c>
    </row>
    <row r="352" spans="2:51" s="14" customFormat="1" ht="12">
      <c r="B352" s="222"/>
      <c r="C352" s="223"/>
      <c r="D352" s="194" t="s">
        <v>237</v>
      </c>
      <c r="E352" s="224" t="s">
        <v>1</v>
      </c>
      <c r="F352" s="225" t="s">
        <v>304</v>
      </c>
      <c r="G352" s="223"/>
      <c r="H352" s="226">
        <v>89.92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237</v>
      </c>
      <c r="AU352" s="232" t="s">
        <v>86</v>
      </c>
      <c r="AV352" s="14" t="s">
        <v>86</v>
      </c>
      <c r="AW352" s="14" t="s">
        <v>32</v>
      </c>
      <c r="AX352" s="14" t="s">
        <v>76</v>
      </c>
      <c r="AY352" s="232" t="s">
        <v>135</v>
      </c>
    </row>
    <row r="353" spans="2:51" s="15" customFormat="1" ht="12">
      <c r="B353" s="233"/>
      <c r="C353" s="234"/>
      <c r="D353" s="194" t="s">
        <v>237</v>
      </c>
      <c r="E353" s="235" t="s">
        <v>1</v>
      </c>
      <c r="F353" s="236" t="s">
        <v>240</v>
      </c>
      <c r="G353" s="234"/>
      <c r="H353" s="237">
        <v>89.92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237</v>
      </c>
      <c r="AU353" s="243" t="s">
        <v>86</v>
      </c>
      <c r="AV353" s="15" t="s">
        <v>140</v>
      </c>
      <c r="AW353" s="15" t="s">
        <v>32</v>
      </c>
      <c r="AX353" s="15" t="s">
        <v>84</v>
      </c>
      <c r="AY353" s="243" t="s">
        <v>135</v>
      </c>
    </row>
    <row r="354" spans="1:65" s="2" customFormat="1" ht="21.75" customHeight="1">
      <c r="A354" s="35"/>
      <c r="B354" s="36"/>
      <c r="C354" s="180" t="s">
        <v>369</v>
      </c>
      <c r="D354" s="180" t="s">
        <v>136</v>
      </c>
      <c r="E354" s="181" t="s">
        <v>505</v>
      </c>
      <c r="F354" s="182" t="s">
        <v>506</v>
      </c>
      <c r="G354" s="183" t="s">
        <v>269</v>
      </c>
      <c r="H354" s="184">
        <v>244.54</v>
      </c>
      <c r="I354" s="185"/>
      <c r="J354" s="186">
        <f>ROUND(I354*H354,2)</f>
        <v>0</v>
      </c>
      <c r="K354" s="187"/>
      <c r="L354" s="40"/>
      <c r="M354" s="188" t="s">
        <v>1</v>
      </c>
      <c r="N354" s="189" t="s">
        <v>41</v>
      </c>
      <c r="O354" s="72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2" t="s">
        <v>140</v>
      </c>
      <c r="AT354" s="192" t="s">
        <v>136</v>
      </c>
      <c r="AU354" s="192" t="s">
        <v>86</v>
      </c>
      <c r="AY354" s="18" t="s">
        <v>135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84</v>
      </c>
      <c r="BK354" s="193">
        <f>ROUND(I354*H354,2)</f>
        <v>0</v>
      </c>
      <c r="BL354" s="18" t="s">
        <v>140</v>
      </c>
      <c r="BM354" s="192" t="s">
        <v>507</v>
      </c>
    </row>
    <row r="355" spans="2:51" s="13" customFormat="1" ht="12">
      <c r="B355" s="212"/>
      <c r="C355" s="213"/>
      <c r="D355" s="194" t="s">
        <v>237</v>
      </c>
      <c r="E355" s="214" t="s">
        <v>1</v>
      </c>
      <c r="F355" s="215" t="s">
        <v>299</v>
      </c>
      <c r="G355" s="213"/>
      <c r="H355" s="214" t="s">
        <v>1</v>
      </c>
      <c r="I355" s="216"/>
      <c r="J355" s="213"/>
      <c r="K355" s="213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237</v>
      </c>
      <c r="AU355" s="221" t="s">
        <v>86</v>
      </c>
      <c r="AV355" s="13" t="s">
        <v>84</v>
      </c>
      <c r="AW355" s="13" t="s">
        <v>32</v>
      </c>
      <c r="AX355" s="13" t="s">
        <v>76</v>
      </c>
      <c r="AY355" s="221" t="s">
        <v>135</v>
      </c>
    </row>
    <row r="356" spans="2:51" s="14" customFormat="1" ht="12">
      <c r="B356" s="222"/>
      <c r="C356" s="223"/>
      <c r="D356" s="194" t="s">
        <v>237</v>
      </c>
      <c r="E356" s="224" t="s">
        <v>1</v>
      </c>
      <c r="F356" s="225" t="s">
        <v>300</v>
      </c>
      <c r="G356" s="223"/>
      <c r="H356" s="226">
        <v>209.52</v>
      </c>
      <c r="I356" s="227"/>
      <c r="J356" s="223"/>
      <c r="K356" s="223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237</v>
      </c>
      <c r="AU356" s="232" t="s">
        <v>86</v>
      </c>
      <c r="AV356" s="14" t="s">
        <v>86</v>
      </c>
      <c r="AW356" s="14" t="s">
        <v>32</v>
      </c>
      <c r="AX356" s="14" t="s">
        <v>76</v>
      </c>
      <c r="AY356" s="232" t="s">
        <v>135</v>
      </c>
    </row>
    <row r="357" spans="2:51" s="13" customFormat="1" ht="12">
      <c r="B357" s="212"/>
      <c r="C357" s="213"/>
      <c r="D357" s="194" t="s">
        <v>237</v>
      </c>
      <c r="E357" s="214" t="s">
        <v>1</v>
      </c>
      <c r="F357" s="215" t="s">
        <v>301</v>
      </c>
      <c r="G357" s="213"/>
      <c r="H357" s="214" t="s">
        <v>1</v>
      </c>
      <c r="I357" s="216"/>
      <c r="J357" s="213"/>
      <c r="K357" s="213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237</v>
      </c>
      <c r="AU357" s="221" t="s">
        <v>86</v>
      </c>
      <c r="AV357" s="13" t="s">
        <v>84</v>
      </c>
      <c r="AW357" s="13" t="s">
        <v>32</v>
      </c>
      <c r="AX357" s="13" t="s">
        <v>76</v>
      </c>
      <c r="AY357" s="221" t="s">
        <v>135</v>
      </c>
    </row>
    <row r="358" spans="2:51" s="14" customFormat="1" ht="12">
      <c r="B358" s="222"/>
      <c r="C358" s="223"/>
      <c r="D358" s="194" t="s">
        <v>237</v>
      </c>
      <c r="E358" s="224" t="s">
        <v>1</v>
      </c>
      <c r="F358" s="225" t="s">
        <v>302</v>
      </c>
      <c r="G358" s="223"/>
      <c r="H358" s="226">
        <v>35.02</v>
      </c>
      <c r="I358" s="227"/>
      <c r="J358" s="223"/>
      <c r="K358" s="223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237</v>
      </c>
      <c r="AU358" s="232" t="s">
        <v>86</v>
      </c>
      <c r="AV358" s="14" t="s">
        <v>86</v>
      </c>
      <c r="AW358" s="14" t="s">
        <v>32</v>
      </c>
      <c r="AX358" s="14" t="s">
        <v>76</v>
      </c>
      <c r="AY358" s="232" t="s">
        <v>135</v>
      </c>
    </row>
    <row r="359" spans="2:51" s="15" customFormat="1" ht="12">
      <c r="B359" s="233"/>
      <c r="C359" s="234"/>
      <c r="D359" s="194" t="s">
        <v>237</v>
      </c>
      <c r="E359" s="235" t="s">
        <v>1</v>
      </c>
      <c r="F359" s="236" t="s">
        <v>240</v>
      </c>
      <c r="G359" s="234"/>
      <c r="H359" s="237">
        <v>244.54000000000002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237</v>
      </c>
      <c r="AU359" s="243" t="s">
        <v>86</v>
      </c>
      <c r="AV359" s="15" t="s">
        <v>140</v>
      </c>
      <c r="AW359" s="15" t="s">
        <v>32</v>
      </c>
      <c r="AX359" s="15" t="s">
        <v>84</v>
      </c>
      <c r="AY359" s="243" t="s">
        <v>135</v>
      </c>
    </row>
    <row r="360" spans="1:65" s="2" customFormat="1" ht="24.2" customHeight="1">
      <c r="A360" s="35"/>
      <c r="B360" s="36"/>
      <c r="C360" s="180" t="s">
        <v>508</v>
      </c>
      <c r="D360" s="180" t="s">
        <v>136</v>
      </c>
      <c r="E360" s="181" t="s">
        <v>509</v>
      </c>
      <c r="F360" s="182" t="s">
        <v>510</v>
      </c>
      <c r="G360" s="183" t="s">
        <v>269</v>
      </c>
      <c r="H360" s="184">
        <v>35.02</v>
      </c>
      <c r="I360" s="185"/>
      <c r="J360" s="186">
        <f>ROUND(I360*H360,2)</f>
        <v>0</v>
      </c>
      <c r="K360" s="187"/>
      <c r="L360" s="40"/>
      <c r="M360" s="188" t="s">
        <v>1</v>
      </c>
      <c r="N360" s="189" t="s">
        <v>41</v>
      </c>
      <c r="O360" s="72"/>
      <c r="P360" s="190">
        <f>O360*H360</f>
        <v>0</v>
      </c>
      <c r="Q360" s="190">
        <v>0</v>
      </c>
      <c r="R360" s="190">
        <f>Q360*H360</f>
        <v>0</v>
      </c>
      <c r="S360" s="190">
        <v>0</v>
      </c>
      <c r="T360" s="191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2" t="s">
        <v>140</v>
      </c>
      <c r="AT360" s="192" t="s">
        <v>136</v>
      </c>
      <c r="AU360" s="192" t="s">
        <v>86</v>
      </c>
      <c r="AY360" s="18" t="s">
        <v>135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84</v>
      </c>
      <c r="BK360" s="193">
        <f>ROUND(I360*H360,2)</f>
        <v>0</v>
      </c>
      <c r="BL360" s="18" t="s">
        <v>140</v>
      </c>
      <c r="BM360" s="192" t="s">
        <v>511</v>
      </c>
    </row>
    <row r="361" spans="2:51" s="13" customFormat="1" ht="12">
      <c r="B361" s="212"/>
      <c r="C361" s="213"/>
      <c r="D361" s="194" t="s">
        <v>237</v>
      </c>
      <c r="E361" s="214" t="s">
        <v>1</v>
      </c>
      <c r="F361" s="215" t="s">
        <v>301</v>
      </c>
      <c r="G361" s="213"/>
      <c r="H361" s="214" t="s">
        <v>1</v>
      </c>
      <c r="I361" s="216"/>
      <c r="J361" s="213"/>
      <c r="K361" s="213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237</v>
      </c>
      <c r="AU361" s="221" t="s">
        <v>86</v>
      </c>
      <c r="AV361" s="13" t="s">
        <v>84</v>
      </c>
      <c r="AW361" s="13" t="s">
        <v>32</v>
      </c>
      <c r="AX361" s="13" t="s">
        <v>76</v>
      </c>
      <c r="AY361" s="221" t="s">
        <v>135</v>
      </c>
    </row>
    <row r="362" spans="2:51" s="14" customFormat="1" ht="12">
      <c r="B362" s="222"/>
      <c r="C362" s="223"/>
      <c r="D362" s="194" t="s">
        <v>237</v>
      </c>
      <c r="E362" s="224" t="s">
        <v>1</v>
      </c>
      <c r="F362" s="225" t="s">
        <v>302</v>
      </c>
      <c r="G362" s="223"/>
      <c r="H362" s="226">
        <v>35.02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237</v>
      </c>
      <c r="AU362" s="232" t="s">
        <v>86</v>
      </c>
      <c r="AV362" s="14" t="s">
        <v>86</v>
      </c>
      <c r="AW362" s="14" t="s">
        <v>32</v>
      </c>
      <c r="AX362" s="14" t="s">
        <v>76</v>
      </c>
      <c r="AY362" s="232" t="s">
        <v>135</v>
      </c>
    </row>
    <row r="363" spans="2:51" s="15" customFormat="1" ht="12">
      <c r="B363" s="233"/>
      <c r="C363" s="234"/>
      <c r="D363" s="194" t="s">
        <v>237</v>
      </c>
      <c r="E363" s="235" t="s">
        <v>1</v>
      </c>
      <c r="F363" s="236" t="s">
        <v>240</v>
      </c>
      <c r="G363" s="234"/>
      <c r="H363" s="237">
        <v>35.02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237</v>
      </c>
      <c r="AU363" s="243" t="s">
        <v>86</v>
      </c>
      <c r="AV363" s="15" t="s">
        <v>140</v>
      </c>
      <c r="AW363" s="15" t="s">
        <v>32</v>
      </c>
      <c r="AX363" s="15" t="s">
        <v>84</v>
      </c>
      <c r="AY363" s="243" t="s">
        <v>135</v>
      </c>
    </row>
    <row r="364" spans="1:65" s="2" customFormat="1" ht="24.2" customHeight="1">
      <c r="A364" s="35"/>
      <c r="B364" s="36"/>
      <c r="C364" s="180" t="s">
        <v>375</v>
      </c>
      <c r="D364" s="180" t="s">
        <v>136</v>
      </c>
      <c r="E364" s="181" t="s">
        <v>512</v>
      </c>
      <c r="F364" s="182" t="s">
        <v>513</v>
      </c>
      <c r="G364" s="183" t="s">
        <v>269</v>
      </c>
      <c r="H364" s="184">
        <v>35.02</v>
      </c>
      <c r="I364" s="185"/>
      <c r="J364" s="186">
        <f>ROUND(I364*H364,2)</f>
        <v>0</v>
      </c>
      <c r="K364" s="187"/>
      <c r="L364" s="40"/>
      <c r="M364" s="188" t="s">
        <v>1</v>
      </c>
      <c r="N364" s="189" t="s">
        <v>41</v>
      </c>
      <c r="O364" s="72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2" t="s">
        <v>140</v>
      </c>
      <c r="AT364" s="192" t="s">
        <v>136</v>
      </c>
      <c r="AU364" s="192" t="s">
        <v>86</v>
      </c>
      <c r="AY364" s="18" t="s">
        <v>135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8" t="s">
        <v>84</v>
      </c>
      <c r="BK364" s="193">
        <f>ROUND(I364*H364,2)</f>
        <v>0</v>
      </c>
      <c r="BL364" s="18" t="s">
        <v>140</v>
      </c>
      <c r="BM364" s="192" t="s">
        <v>514</v>
      </c>
    </row>
    <row r="365" spans="2:51" s="13" customFormat="1" ht="12">
      <c r="B365" s="212"/>
      <c r="C365" s="213"/>
      <c r="D365" s="194" t="s">
        <v>237</v>
      </c>
      <c r="E365" s="214" t="s">
        <v>1</v>
      </c>
      <c r="F365" s="215" t="s">
        <v>301</v>
      </c>
      <c r="G365" s="213"/>
      <c r="H365" s="214" t="s">
        <v>1</v>
      </c>
      <c r="I365" s="216"/>
      <c r="J365" s="213"/>
      <c r="K365" s="213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237</v>
      </c>
      <c r="AU365" s="221" t="s">
        <v>86</v>
      </c>
      <c r="AV365" s="13" t="s">
        <v>84</v>
      </c>
      <c r="AW365" s="13" t="s">
        <v>32</v>
      </c>
      <c r="AX365" s="13" t="s">
        <v>76</v>
      </c>
      <c r="AY365" s="221" t="s">
        <v>135</v>
      </c>
    </row>
    <row r="366" spans="2:51" s="14" customFormat="1" ht="12">
      <c r="B366" s="222"/>
      <c r="C366" s="223"/>
      <c r="D366" s="194" t="s">
        <v>237</v>
      </c>
      <c r="E366" s="224" t="s">
        <v>1</v>
      </c>
      <c r="F366" s="225" t="s">
        <v>302</v>
      </c>
      <c r="G366" s="223"/>
      <c r="H366" s="226">
        <v>35.02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237</v>
      </c>
      <c r="AU366" s="232" t="s">
        <v>86</v>
      </c>
      <c r="AV366" s="14" t="s">
        <v>86</v>
      </c>
      <c r="AW366" s="14" t="s">
        <v>32</v>
      </c>
      <c r="AX366" s="14" t="s">
        <v>76</v>
      </c>
      <c r="AY366" s="232" t="s">
        <v>135</v>
      </c>
    </row>
    <row r="367" spans="2:51" s="15" customFormat="1" ht="12">
      <c r="B367" s="233"/>
      <c r="C367" s="234"/>
      <c r="D367" s="194" t="s">
        <v>237</v>
      </c>
      <c r="E367" s="235" t="s">
        <v>1</v>
      </c>
      <c r="F367" s="236" t="s">
        <v>240</v>
      </c>
      <c r="G367" s="234"/>
      <c r="H367" s="237">
        <v>35.02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237</v>
      </c>
      <c r="AU367" s="243" t="s">
        <v>86</v>
      </c>
      <c r="AV367" s="15" t="s">
        <v>140</v>
      </c>
      <c r="AW367" s="15" t="s">
        <v>32</v>
      </c>
      <c r="AX367" s="15" t="s">
        <v>84</v>
      </c>
      <c r="AY367" s="243" t="s">
        <v>135</v>
      </c>
    </row>
    <row r="368" spans="1:65" s="2" customFormat="1" ht="24.2" customHeight="1">
      <c r="A368" s="35"/>
      <c r="B368" s="36"/>
      <c r="C368" s="180" t="s">
        <v>515</v>
      </c>
      <c r="D368" s="180" t="s">
        <v>136</v>
      </c>
      <c r="E368" s="181" t="s">
        <v>516</v>
      </c>
      <c r="F368" s="182" t="s">
        <v>517</v>
      </c>
      <c r="G368" s="183" t="s">
        <v>269</v>
      </c>
      <c r="H368" s="184">
        <v>209.52</v>
      </c>
      <c r="I368" s="185"/>
      <c r="J368" s="186">
        <f>ROUND(I368*H368,2)</f>
        <v>0</v>
      </c>
      <c r="K368" s="187"/>
      <c r="L368" s="40"/>
      <c r="M368" s="188" t="s">
        <v>1</v>
      </c>
      <c r="N368" s="189" t="s">
        <v>41</v>
      </c>
      <c r="O368" s="7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2" t="s">
        <v>140</v>
      </c>
      <c r="AT368" s="192" t="s">
        <v>136</v>
      </c>
      <c r="AU368" s="192" t="s">
        <v>86</v>
      </c>
      <c r="AY368" s="18" t="s">
        <v>135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84</v>
      </c>
      <c r="BK368" s="193">
        <f>ROUND(I368*H368,2)</f>
        <v>0</v>
      </c>
      <c r="BL368" s="18" t="s">
        <v>140</v>
      </c>
      <c r="BM368" s="192" t="s">
        <v>518</v>
      </c>
    </row>
    <row r="369" spans="2:51" s="13" customFormat="1" ht="12">
      <c r="B369" s="212"/>
      <c r="C369" s="213"/>
      <c r="D369" s="194" t="s">
        <v>237</v>
      </c>
      <c r="E369" s="214" t="s">
        <v>1</v>
      </c>
      <c r="F369" s="215" t="s">
        <v>299</v>
      </c>
      <c r="G369" s="213"/>
      <c r="H369" s="214" t="s">
        <v>1</v>
      </c>
      <c r="I369" s="216"/>
      <c r="J369" s="213"/>
      <c r="K369" s="213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237</v>
      </c>
      <c r="AU369" s="221" t="s">
        <v>86</v>
      </c>
      <c r="AV369" s="13" t="s">
        <v>84</v>
      </c>
      <c r="AW369" s="13" t="s">
        <v>32</v>
      </c>
      <c r="AX369" s="13" t="s">
        <v>76</v>
      </c>
      <c r="AY369" s="221" t="s">
        <v>135</v>
      </c>
    </row>
    <row r="370" spans="2:51" s="14" customFormat="1" ht="12">
      <c r="B370" s="222"/>
      <c r="C370" s="223"/>
      <c r="D370" s="194" t="s">
        <v>237</v>
      </c>
      <c r="E370" s="224" t="s">
        <v>1</v>
      </c>
      <c r="F370" s="225" t="s">
        <v>300</v>
      </c>
      <c r="G370" s="223"/>
      <c r="H370" s="226">
        <v>209.52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237</v>
      </c>
      <c r="AU370" s="232" t="s">
        <v>86</v>
      </c>
      <c r="AV370" s="14" t="s">
        <v>86</v>
      </c>
      <c r="AW370" s="14" t="s">
        <v>32</v>
      </c>
      <c r="AX370" s="14" t="s">
        <v>76</v>
      </c>
      <c r="AY370" s="232" t="s">
        <v>135</v>
      </c>
    </row>
    <row r="371" spans="2:51" s="15" customFormat="1" ht="12">
      <c r="B371" s="233"/>
      <c r="C371" s="234"/>
      <c r="D371" s="194" t="s">
        <v>237</v>
      </c>
      <c r="E371" s="235" t="s">
        <v>1</v>
      </c>
      <c r="F371" s="236" t="s">
        <v>240</v>
      </c>
      <c r="G371" s="234"/>
      <c r="H371" s="237">
        <v>209.52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237</v>
      </c>
      <c r="AU371" s="243" t="s">
        <v>86</v>
      </c>
      <c r="AV371" s="15" t="s">
        <v>140</v>
      </c>
      <c r="AW371" s="15" t="s">
        <v>32</v>
      </c>
      <c r="AX371" s="15" t="s">
        <v>84</v>
      </c>
      <c r="AY371" s="243" t="s">
        <v>135</v>
      </c>
    </row>
    <row r="372" spans="1:65" s="2" customFormat="1" ht="24.2" customHeight="1">
      <c r="A372" s="35"/>
      <c r="B372" s="36"/>
      <c r="C372" s="180" t="s">
        <v>380</v>
      </c>
      <c r="D372" s="180" t="s">
        <v>136</v>
      </c>
      <c r="E372" s="181" t="s">
        <v>519</v>
      </c>
      <c r="F372" s="182" t="s">
        <v>520</v>
      </c>
      <c r="G372" s="183" t="s">
        <v>269</v>
      </c>
      <c r="H372" s="184">
        <v>134.604</v>
      </c>
      <c r="I372" s="185"/>
      <c r="J372" s="186">
        <f>ROUND(I372*H372,2)</f>
        <v>0</v>
      </c>
      <c r="K372" s="187"/>
      <c r="L372" s="40"/>
      <c r="M372" s="188" t="s">
        <v>1</v>
      </c>
      <c r="N372" s="189" t="s">
        <v>41</v>
      </c>
      <c r="O372" s="7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2" t="s">
        <v>140</v>
      </c>
      <c r="AT372" s="192" t="s">
        <v>136</v>
      </c>
      <c r="AU372" s="192" t="s">
        <v>86</v>
      </c>
      <c r="AY372" s="18" t="s">
        <v>135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8" t="s">
        <v>84</v>
      </c>
      <c r="BK372" s="193">
        <f>ROUND(I372*H372,2)</f>
        <v>0</v>
      </c>
      <c r="BL372" s="18" t="s">
        <v>140</v>
      </c>
      <c r="BM372" s="192" t="s">
        <v>521</v>
      </c>
    </row>
    <row r="373" spans="2:51" s="13" customFormat="1" ht="12">
      <c r="B373" s="212"/>
      <c r="C373" s="213"/>
      <c r="D373" s="194" t="s">
        <v>237</v>
      </c>
      <c r="E373" s="214" t="s">
        <v>1</v>
      </c>
      <c r="F373" s="215" t="s">
        <v>522</v>
      </c>
      <c r="G373" s="213"/>
      <c r="H373" s="214" t="s">
        <v>1</v>
      </c>
      <c r="I373" s="216"/>
      <c r="J373" s="213"/>
      <c r="K373" s="213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237</v>
      </c>
      <c r="AU373" s="221" t="s">
        <v>86</v>
      </c>
      <c r="AV373" s="13" t="s">
        <v>84</v>
      </c>
      <c r="AW373" s="13" t="s">
        <v>32</v>
      </c>
      <c r="AX373" s="13" t="s">
        <v>76</v>
      </c>
      <c r="AY373" s="221" t="s">
        <v>135</v>
      </c>
    </row>
    <row r="374" spans="2:51" s="14" customFormat="1" ht="12">
      <c r="B374" s="222"/>
      <c r="C374" s="223"/>
      <c r="D374" s="194" t="s">
        <v>237</v>
      </c>
      <c r="E374" s="224" t="s">
        <v>1</v>
      </c>
      <c r="F374" s="225" t="s">
        <v>306</v>
      </c>
      <c r="G374" s="223"/>
      <c r="H374" s="226">
        <v>39.744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237</v>
      </c>
      <c r="AU374" s="232" t="s">
        <v>86</v>
      </c>
      <c r="AV374" s="14" t="s">
        <v>86</v>
      </c>
      <c r="AW374" s="14" t="s">
        <v>32</v>
      </c>
      <c r="AX374" s="14" t="s">
        <v>76</v>
      </c>
      <c r="AY374" s="232" t="s">
        <v>135</v>
      </c>
    </row>
    <row r="375" spans="2:51" s="13" customFormat="1" ht="12">
      <c r="B375" s="212"/>
      <c r="C375" s="213"/>
      <c r="D375" s="194" t="s">
        <v>237</v>
      </c>
      <c r="E375" s="214" t="s">
        <v>1</v>
      </c>
      <c r="F375" s="215" t="s">
        <v>307</v>
      </c>
      <c r="G375" s="213"/>
      <c r="H375" s="214" t="s">
        <v>1</v>
      </c>
      <c r="I375" s="216"/>
      <c r="J375" s="213"/>
      <c r="K375" s="213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237</v>
      </c>
      <c r="AU375" s="221" t="s">
        <v>86</v>
      </c>
      <c r="AV375" s="13" t="s">
        <v>84</v>
      </c>
      <c r="AW375" s="13" t="s">
        <v>32</v>
      </c>
      <c r="AX375" s="13" t="s">
        <v>76</v>
      </c>
      <c r="AY375" s="221" t="s">
        <v>135</v>
      </c>
    </row>
    <row r="376" spans="2:51" s="14" customFormat="1" ht="12">
      <c r="B376" s="222"/>
      <c r="C376" s="223"/>
      <c r="D376" s="194" t="s">
        <v>237</v>
      </c>
      <c r="E376" s="224" t="s">
        <v>1</v>
      </c>
      <c r="F376" s="225" t="s">
        <v>308</v>
      </c>
      <c r="G376" s="223"/>
      <c r="H376" s="226">
        <v>94.86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237</v>
      </c>
      <c r="AU376" s="232" t="s">
        <v>86</v>
      </c>
      <c r="AV376" s="14" t="s">
        <v>86</v>
      </c>
      <c r="AW376" s="14" t="s">
        <v>32</v>
      </c>
      <c r="AX376" s="14" t="s">
        <v>76</v>
      </c>
      <c r="AY376" s="232" t="s">
        <v>135</v>
      </c>
    </row>
    <row r="377" spans="2:51" s="15" customFormat="1" ht="12">
      <c r="B377" s="233"/>
      <c r="C377" s="234"/>
      <c r="D377" s="194" t="s">
        <v>237</v>
      </c>
      <c r="E377" s="235" t="s">
        <v>1</v>
      </c>
      <c r="F377" s="236" t="s">
        <v>240</v>
      </c>
      <c r="G377" s="234"/>
      <c r="H377" s="237">
        <v>134.60399999999998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237</v>
      </c>
      <c r="AU377" s="243" t="s">
        <v>86</v>
      </c>
      <c r="AV377" s="15" t="s">
        <v>140</v>
      </c>
      <c r="AW377" s="15" t="s">
        <v>32</v>
      </c>
      <c r="AX377" s="15" t="s">
        <v>84</v>
      </c>
      <c r="AY377" s="243" t="s">
        <v>135</v>
      </c>
    </row>
    <row r="378" spans="1:65" s="2" customFormat="1" ht="24.2" customHeight="1">
      <c r="A378" s="35"/>
      <c r="B378" s="36"/>
      <c r="C378" s="180" t="s">
        <v>523</v>
      </c>
      <c r="D378" s="180" t="s">
        <v>136</v>
      </c>
      <c r="E378" s="181" t="s">
        <v>524</v>
      </c>
      <c r="F378" s="182" t="s">
        <v>525</v>
      </c>
      <c r="G378" s="183" t="s">
        <v>269</v>
      </c>
      <c r="H378" s="184">
        <v>35.02</v>
      </c>
      <c r="I378" s="185"/>
      <c r="J378" s="186">
        <f>ROUND(I378*H378,2)</f>
        <v>0</v>
      </c>
      <c r="K378" s="187"/>
      <c r="L378" s="40"/>
      <c r="M378" s="188" t="s">
        <v>1</v>
      </c>
      <c r="N378" s="189" t="s">
        <v>41</v>
      </c>
      <c r="O378" s="7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2" t="s">
        <v>140</v>
      </c>
      <c r="AT378" s="192" t="s">
        <v>136</v>
      </c>
      <c r="AU378" s="192" t="s">
        <v>86</v>
      </c>
      <c r="AY378" s="18" t="s">
        <v>135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84</v>
      </c>
      <c r="BK378" s="193">
        <f>ROUND(I378*H378,2)</f>
        <v>0</v>
      </c>
      <c r="BL378" s="18" t="s">
        <v>140</v>
      </c>
      <c r="BM378" s="192" t="s">
        <v>526</v>
      </c>
    </row>
    <row r="379" spans="2:51" s="13" customFormat="1" ht="12">
      <c r="B379" s="212"/>
      <c r="C379" s="213"/>
      <c r="D379" s="194" t="s">
        <v>237</v>
      </c>
      <c r="E379" s="214" t="s">
        <v>1</v>
      </c>
      <c r="F379" s="215" t="s">
        <v>301</v>
      </c>
      <c r="G379" s="213"/>
      <c r="H379" s="214" t="s">
        <v>1</v>
      </c>
      <c r="I379" s="216"/>
      <c r="J379" s="213"/>
      <c r="K379" s="213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237</v>
      </c>
      <c r="AU379" s="221" t="s">
        <v>86</v>
      </c>
      <c r="AV379" s="13" t="s">
        <v>84</v>
      </c>
      <c r="AW379" s="13" t="s">
        <v>32</v>
      </c>
      <c r="AX379" s="13" t="s">
        <v>76</v>
      </c>
      <c r="AY379" s="221" t="s">
        <v>135</v>
      </c>
    </row>
    <row r="380" spans="2:51" s="14" customFormat="1" ht="12">
      <c r="B380" s="222"/>
      <c r="C380" s="223"/>
      <c r="D380" s="194" t="s">
        <v>237</v>
      </c>
      <c r="E380" s="224" t="s">
        <v>1</v>
      </c>
      <c r="F380" s="225" t="s">
        <v>302</v>
      </c>
      <c r="G380" s="223"/>
      <c r="H380" s="226">
        <v>35.02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237</v>
      </c>
      <c r="AU380" s="232" t="s">
        <v>86</v>
      </c>
      <c r="AV380" s="14" t="s">
        <v>86</v>
      </c>
      <c r="AW380" s="14" t="s">
        <v>32</v>
      </c>
      <c r="AX380" s="14" t="s">
        <v>76</v>
      </c>
      <c r="AY380" s="232" t="s">
        <v>135</v>
      </c>
    </row>
    <row r="381" spans="2:51" s="15" customFormat="1" ht="12">
      <c r="B381" s="233"/>
      <c r="C381" s="234"/>
      <c r="D381" s="194" t="s">
        <v>237</v>
      </c>
      <c r="E381" s="235" t="s">
        <v>1</v>
      </c>
      <c r="F381" s="236" t="s">
        <v>240</v>
      </c>
      <c r="G381" s="234"/>
      <c r="H381" s="237">
        <v>35.02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237</v>
      </c>
      <c r="AU381" s="243" t="s">
        <v>86</v>
      </c>
      <c r="AV381" s="15" t="s">
        <v>140</v>
      </c>
      <c r="AW381" s="15" t="s">
        <v>32</v>
      </c>
      <c r="AX381" s="15" t="s">
        <v>84</v>
      </c>
      <c r="AY381" s="243" t="s">
        <v>135</v>
      </c>
    </row>
    <row r="382" spans="1:65" s="2" customFormat="1" ht="16.5" customHeight="1">
      <c r="A382" s="35"/>
      <c r="B382" s="36"/>
      <c r="C382" s="180" t="s">
        <v>391</v>
      </c>
      <c r="D382" s="180" t="s">
        <v>136</v>
      </c>
      <c r="E382" s="181" t="s">
        <v>527</v>
      </c>
      <c r="F382" s="182" t="s">
        <v>528</v>
      </c>
      <c r="G382" s="183" t="s">
        <v>269</v>
      </c>
      <c r="H382" s="184">
        <v>89.92</v>
      </c>
      <c r="I382" s="185"/>
      <c r="J382" s="186">
        <f>ROUND(I382*H382,2)</f>
        <v>0</v>
      </c>
      <c r="K382" s="187"/>
      <c r="L382" s="40"/>
      <c r="M382" s="188" t="s">
        <v>1</v>
      </c>
      <c r="N382" s="189" t="s">
        <v>41</v>
      </c>
      <c r="O382" s="7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2" t="s">
        <v>140</v>
      </c>
      <c r="AT382" s="192" t="s">
        <v>136</v>
      </c>
      <c r="AU382" s="192" t="s">
        <v>86</v>
      </c>
      <c r="AY382" s="18" t="s">
        <v>135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84</v>
      </c>
      <c r="BK382" s="193">
        <f>ROUND(I382*H382,2)</f>
        <v>0</v>
      </c>
      <c r="BL382" s="18" t="s">
        <v>140</v>
      </c>
      <c r="BM382" s="192" t="s">
        <v>529</v>
      </c>
    </row>
    <row r="383" spans="1:47" s="2" customFormat="1" ht="19.5">
      <c r="A383" s="35"/>
      <c r="B383" s="36"/>
      <c r="C383" s="37"/>
      <c r="D383" s="194" t="s">
        <v>141</v>
      </c>
      <c r="E383" s="37"/>
      <c r="F383" s="195" t="s">
        <v>530</v>
      </c>
      <c r="G383" s="37"/>
      <c r="H383" s="37"/>
      <c r="I383" s="196"/>
      <c r="J383" s="37"/>
      <c r="K383" s="37"/>
      <c r="L383" s="40"/>
      <c r="M383" s="197"/>
      <c r="N383" s="198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141</v>
      </c>
      <c r="AU383" s="18" t="s">
        <v>86</v>
      </c>
    </row>
    <row r="384" spans="2:51" s="13" customFormat="1" ht="12">
      <c r="B384" s="212"/>
      <c r="C384" s="213"/>
      <c r="D384" s="194" t="s">
        <v>237</v>
      </c>
      <c r="E384" s="214" t="s">
        <v>1</v>
      </c>
      <c r="F384" s="215" t="s">
        <v>303</v>
      </c>
      <c r="G384" s="213"/>
      <c r="H384" s="214" t="s">
        <v>1</v>
      </c>
      <c r="I384" s="216"/>
      <c r="J384" s="213"/>
      <c r="K384" s="213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237</v>
      </c>
      <c r="AU384" s="221" t="s">
        <v>86</v>
      </c>
      <c r="AV384" s="13" t="s">
        <v>84</v>
      </c>
      <c r="AW384" s="13" t="s">
        <v>32</v>
      </c>
      <c r="AX384" s="13" t="s">
        <v>76</v>
      </c>
      <c r="AY384" s="221" t="s">
        <v>135</v>
      </c>
    </row>
    <row r="385" spans="2:51" s="14" customFormat="1" ht="12">
      <c r="B385" s="222"/>
      <c r="C385" s="223"/>
      <c r="D385" s="194" t="s">
        <v>237</v>
      </c>
      <c r="E385" s="224" t="s">
        <v>1</v>
      </c>
      <c r="F385" s="225" t="s">
        <v>304</v>
      </c>
      <c r="G385" s="223"/>
      <c r="H385" s="226">
        <v>89.92</v>
      </c>
      <c r="I385" s="227"/>
      <c r="J385" s="223"/>
      <c r="K385" s="223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237</v>
      </c>
      <c r="AU385" s="232" t="s">
        <v>86</v>
      </c>
      <c r="AV385" s="14" t="s">
        <v>86</v>
      </c>
      <c r="AW385" s="14" t="s">
        <v>32</v>
      </c>
      <c r="AX385" s="14" t="s">
        <v>76</v>
      </c>
      <c r="AY385" s="232" t="s">
        <v>135</v>
      </c>
    </row>
    <row r="386" spans="2:51" s="15" customFormat="1" ht="12">
      <c r="B386" s="233"/>
      <c r="C386" s="234"/>
      <c r="D386" s="194" t="s">
        <v>237</v>
      </c>
      <c r="E386" s="235" t="s">
        <v>1</v>
      </c>
      <c r="F386" s="236" t="s">
        <v>240</v>
      </c>
      <c r="G386" s="234"/>
      <c r="H386" s="237">
        <v>89.92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237</v>
      </c>
      <c r="AU386" s="243" t="s">
        <v>86</v>
      </c>
      <c r="AV386" s="15" t="s">
        <v>140</v>
      </c>
      <c r="AW386" s="15" t="s">
        <v>32</v>
      </c>
      <c r="AX386" s="15" t="s">
        <v>84</v>
      </c>
      <c r="AY386" s="243" t="s">
        <v>135</v>
      </c>
    </row>
    <row r="387" spans="2:63" s="11" customFormat="1" ht="22.9" customHeight="1">
      <c r="B387" s="166"/>
      <c r="C387" s="167"/>
      <c r="D387" s="168" t="s">
        <v>75</v>
      </c>
      <c r="E387" s="210" t="s">
        <v>150</v>
      </c>
      <c r="F387" s="210" t="s">
        <v>531</v>
      </c>
      <c r="G387" s="167"/>
      <c r="H387" s="167"/>
      <c r="I387" s="170"/>
      <c r="J387" s="211">
        <f>BK387</f>
        <v>0</v>
      </c>
      <c r="K387" s="167"/>
      <c r="L387" s="172"/>
      <c r="M387" s="173"/>
      <c r="N387" s="174"/>
      <c r="O387" s="174"/>
      <c r="P387" s="175">
        <f>SUM(P388:P483)</f>
        <v>0</v>
      </c>
      <c r="Q387" s="174"/>
      <c r="R387" s="175">
        <f>SUM(R388:R483)</f>
        <v>0</v>
      </c>
      <c r="S387" s="174"/>
      <c r="T387" s="176">
        <f>SUM(T388:T483)</f>
        <v>0</v>
      </c>
      <c r="AR387" s="177" t="s">
        <v>84</v>
      </c>
      <c r="AT387" s="178" t="s">
        <v>75</v>
      </c>
      <c r="AU387" s="178" t="s">
        <v>84</v>
      </c>
      <c r="AY387" s="177" t="s">
        <v>135</v>
      </c>
      <c r="BK387" s="179">
        <f>SUM(BK388:BK483)</f>
        <v>0</v>
      </c>
    </row>
    <row r="388" spans="1:65" s="2" customFormat="1" ht="24.2" customHeight="1">
      <c r="A388" s="35"/>
      <c r="B388" s="36"/>
      <c r="C388" s="180" t="s">
        <v>532</v>
      </c>
      <c r="D388" s="180" t="s">
        <v>136</v>
      </c>
      <c r="E388" s="181" t="s">
        <v>533</v>
      </c>
      <c r="F388" s="182" t="s">
        <v>534</v>
      </c>
      <c r="G388" s="183" t="s">
        <v>269</v>
      </c>
      <c r="H388" s="184">
        <v>3.64</v>
      </c>
      <c r="I388" s="185"/>
      <c r="J388" s="186">
        <f>ROUND(I388*H388,2)</f>
        <v>0</v>
      </c>
      <c r="K388" s="187"/>
      <c r="L388" s="40"/>
      <c r="M388" s="188" t="s">
        <v>1</v>
      </c>
      <c r="N388" s="189" t="s">
        <v>41</v>
      </c>
      <c r="O388" s="72"/>
      <c r="P388" s="190">
        <f>O388*H388</f>
        <v>0</v>
      </c>
      <c r="Q388" s="190">
        <v>0</v>
      </c>
      <c r="R388" s="190">
        <f>Q388*H388</f>
        <v>0</v>
      </c>
      <c r="S388" s="190">
        <v>0</v>
      </c>
      <c r="T388" s="191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2" t="s">
        <v>140</v>
      </c>
      <c r="AT388" s="192" t="s">
        <v>136</v>
      </c>
      <c r="AU388" s="192" t="s">
        <v>86</v>
      </c>
      <c r="AY388" s="18" t="s">
        <v>135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8" t="s">
        <v>84</v>
      </c>
      <c r="BK388" s="193">
        <f>ROUND(I388*H388,2)</f>
        <v>0</v>
      </c>
      <c r="BL388" s="18" t="s">
        <v>140</v>
      </c>
      <c r="BM388" s="192" t="s">
        <v>535</v>
      </c>
    </row>
    <row r="389" spans="2:51" s="13" customFormat="1" ht="12">
      <c r="B389" s="212"/>
      <c r="C389" s="213"/>
      <c r="D389" s="194" t="s">
        <v>237</v>
      </c>
      <c r="E389" s="214" t="s">
        <v>1</v>
      </c>
      <c r="F389" s="215" t="s">
        <v>536</v>
      </c>
      <c r="G389" s="213"/>
      <c r="H389" s="214" t="s">
        <v>1</v>
      </c>
      <c r="I389" s="216"/>
      <c r="J389" s="213"/>
      <c r="K389" s="213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237</v>
      </c>
      <c r="AU389" s="221" t="s">
        <v>86</v>
      </c>
      <c r="AV389" s="13" t="s">
        <v>84</v>
      </c>
      <c r="AW389" s="13" t="s">
        <v>32</v>
      </c>
      <c r="AX389" s="13" t="s">
        <v>76</v>
      </c>
      <c r="AY389" s="221" t="s">
        <v>135</v>
      </c>
    </row>
    <row r="390" spans="2:51" s="13" customFormat="1" ht="12">
      <c r="B390" s="212"/>
      <c r="C390" s="213"/>
      <c r="D390" s="194" t="s">
        <v>237</v>
      </c>
      <c r="E390" s="214" t="s">
        <v>1</v>
      </c>
      <c r="F390" s="215" t="s">
        <v>537</v>
      </c>
      <c r="G390" s="213"/>
      <c r="H390" s="214" t="s">
        <v>1</v>
      </c>
      <c r="I390" s="216"/>
      <c r="J390" s="213"/>
      <c r="K390" s="213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237</v>
      </c>
      <c r="AU390" s="221" t="s">
        <v>86</v>
      </c>
      <c r="AV390" s="13" t="s">
        <v>84</v>
      </c>
      <c r="AW390" s="13" t="s">
        <v>32</v>
      </c>
      <c r="AX390" s="13" t="s">
        <v>76</v>
      </c>
      <c r="AY390" s="221" t="s">
        <v>135</v>
      </c>
    </row>
    <row r="391" spans="2:51" s="13" customFormat="1" ht="12">
      <c r="B391" s="212"/>
      <c r="C391" s="213"/>
      <c r="D391" s="194" t="s">
        <v>237</v>
      </c>
      <c r="E391" s="214" t="s">
        <v>1</v>
      </c>
      <c r="F391" s="215" t="s">
        <v>538</v>
      </c>
      <c r="G391" s="213"/>
      <c r="H391" s="214" t="s">
        <v>1</v>
      </c>
      <c r="I391" s="216"/>
      <c r="J391" s="213"/>
      <c r="K391" s="213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237</v>
      </c>
      <c r="AU391" s="221" t="s">
        <v>86</v>
      </c>
      <c r="AV391" s="13" t="s">
        <v>84</v>
      </c>
      <c r="AW391" s="13" t="s">
        <v>32</v>
      </c>
      <c r="AX391" s="13" t="s">
        <v>76</v>
      </c>
      <c r="AY391" s="221" t="s">
        <v>135</v>
      </c>
    </row>
    <row r="392" spans="2:51" s="14" customFormat="1" ht="12">
      <c r="B392" s="222"/>
      <c r="C392" s="223"/>
      <c r="D392" s="194" t="s">
        <v>237</v>
      </c>
      <c r="E392" s="224" t="s">
        <v>1</v>
      </c>
      <c r="F392" s="225" t="s">
        <v>539</v>
      </c>
      <c r="G392" s="223"/>
      <c r="H392" s="226">
        <v>3.64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237</v>
      </c>
      <c r="AU392" s="232" t="s">
        <v>86</v>
      </c>
      <c r="AV392" s="14" t="s">
        <v>86</v>
      </c>
      <c r="AW392" s="14" t="s">
        <v>32</v>
      </c>
      <c r="AX392" s="14" t="s">
        <v>76</v>
      </c>
      <c r="AY392" s="232" t="s">
        <v>135</v>
      </c>
    </row>
    <row r="393" spans="2:51" s="15" customFormat="1" ht="12">
      <c r="B393" s="233"/>
      <c r="C393" s="234"/>
      <c r="D393" s="194" t="s">
        <v>237</v>
      </c>
      <c r="E393" s="235" t="s">
        <v>1</v>
      </c>
      <c r="F393" s="236" t="s">
        <v>240</v>
      </c>
      <c r="G393" s="234"/>
      <c r="H393" s="237">
        <v>3.64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237</v>
      </c>
      <c r="AU393" s="243" t="s">
        <v>86</v>
      </c>
      <c r="AV393" s="15" t="s">
        <v>140</v>
      </c>
      <c r="AW393" s="15" t="s">
        <v>32</v>
      </c>
      <c r="AX393" s="15" t="s">
        <v>84</v>
      </c>
      <c r="AY393" s="243" t="s">
        <v>135</v>
      </c>
    </row>
    <row r="394" spans="1:65" s="2" customFormat="1" ht="24.2" customHeight="1">
      <c r="A394" s="35"/>
      <c r="B394" s="36"/>
      <c r="C394" s="180" t="s">
        <v>400</v>
      </c>
      <c r="D394" s="180" t="s">
        <v>136</v>
      </c>
      <c r="E394" s="181" t="s">
        <v>540</v>
      </c>
      <c r="F394" s="182" t="s">
        <v>541</v>
      </c>
      <c r="G394" s="183" t="s">
        <v>269</v>
      </c>
      <c r="H394" s="184">
        <v>143.895</v>
      </c>
      <c r="I394" s="185"/>
      <c r="J394" s="186">
        <f>ROUND(I394*H394,2)</f>
        <v>0</v>
      </c>
      <c r="K394" s="187"/>
      <c r="L394" s="40"/>
      <c r="M394" s="188" t="s">
        <v>1</v>
      </c>
      <c r="N394" s="189" t="s">
        <v>41</v>
      </c>
      <c r="O394" s="72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2" t="s">
        <v>140</v>
      </c>
      <c r="AT394" s="192" t="s">
        <v>136</v>
      </c>
      <c r="AU394" s="192" t="s">
        <v>86</v>
      </c>
      <c r="AY394" s="18" t="s">
        <v>135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84</v>
      </c>
      <c r="BK394" s="193">
        <f>ROUND(I394*H394,2)</f>
        <v>0</v>
      </c>
      <c r="BL394" s="18" t="s">
        <v>140</v>
      </c>
      <c r="BM394" s="192" t="s">
        <v>542</v>
      </c>
    </row>
    <row r="395" spans="2:51" s="13" customFormat="1" ht="12">
      <c r="B395" s="212"/>
      <c r="C395" s="213"/>
      <c r="D395" s="194" t="s">
        <v>237</v>
      </c>
      <c r="E395" s="214" t="s">
        <v>1</v>
      </c>
      <c r="F395" s="215" t="s">
        <v>543</v>
      </c>
      <c r="G395" s="213"/>
      <c r="H395" s="214" t="s">
        <v>1</v>
      </c>
      <c r="I395" s="216"/>
      <c r="J395" s="213"/>
      <c r="K395" s="213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237</v>
      </c>
      <c r="AU395" s="221" t="s">
        <v>86</v>
      </c>
      <c r="AV395" s="13" t="s">
        <v>84</v>
      </c>
      <c r="AW395" s="13" t="s">
        <v>32</v>
      </c>
      <c r="AX395" s="13" t="s">
        <v>76</v>
      </c>
      <c r="AY395" s="221" t="s">
        <v>135</v>
      </c>
    </row>
    <row r="396" spans="2:51" s="14" customFormat="1" ht="12">
      <c r="B396" s="222"/>
      <c r="C396" s="223"/>
      <c r="D396" s="194" t="s">
        <v>237</v>
      </c>
      <c r="E396" s="224" t="s">
        <v>1</v>
      </c>
      <c r="F396" s="225" t="s">
        <v>544</v>
      </c>
      <c r="G396" s="223"/>
      <c r="H396" s="226">
        <v>143.895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237</v>
      </c>
      <c r="AU396" s="232" t="s">
        <v>86</v>
      </c>
      <c r="AV396" s="14" t="s">
        <v>86</v>
      </c>
      <c r="AW396" s="14" t="s">
        <v>32</v>
      </c>
      <c r="AX396" s="14" t="s">
        <v>76</v>
      </c>
      <c r="AY396" s="232" t="s">
        <v>135</v>
      </c>
    </row>
    <row r="397" spans="2:51" s="15" customFormat="1" ht="12">
      <c r="B397" s="233"/>
      <c r="C397" s="234"/>
      <c r="D397" s="194" t="s">
        <v>237</v>
      </c>
      <c r="E397" s="235" t="s">
        <v>1</v>
      </c>
      <c r="F397" s="236" t="s">
        <v>240</v>
      </c>
      <c r="G397" s="234"/>
      <c r="H397" s="237">
        <v>143.895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237</v>
      </c>
      <c r="AU397" s="243" t="s">
        <v>86</v>
      </c>
      <c r="AV397" s="15" t="s">
        <v>140</v>
      </c>
      <c r="AW397" s="15" t="s">
        <v>32</v>
      </c>
      <c r="AX397" s="15" t="s">
        <v>84</v>
      </c>
      <c r="AY397" s="243" t="s">
        <v>135</v>
      </c>
    </row>
    <row r="398" spans="1:65" s="2" customFormat="1" ht="24.2" customHeight="1">
      <c r="A398" s="35"/>
      <c r="B398" s="36"/>
      <c r="C398" s="180" t="s">
        <v>545</v>
      </c>
      <c r="D398" s="180" t="s">
        <v>136</v>
      </c>
      <c r="E398" s="181" t="s">
        <v>546</v>
      </c>
      <c r="F398" s="182" t="s">
        <v>547</v>
      </c>
      <c r="G398" s="183" t="s">
        <v>269</v>
      </c>
      <c r="H398" s="184">
        <v>3.64</v>
      </c>
      <c r="I398" s="185"/>
      <c r="J398" s="186">
        <f>ROUND(I398*H398,2)</f>
        <v>0</v>
      </c>
      <c r="K398" s="187"/>
      <c r="L398" s="40"/>
      <c r="M398" s="188" t="s">
        <v>1</v>
      </c>
      <c r="N398" s="189" t="s">
        <v>41</v>
      </c>
      <c r="O398" s="7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2" t="s">
        <v>140</v>
      </c>
      <c r="AT398" s="192" t="s">
        <v>136</v>
      </c>
      <c r="AU398" s="192" t="s">
        <v>86</v>
      </c>
      <c r="AY398" s="18" t="s">
        <v>135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84</v>
      </c>
      <c r="BK398" s="193">
        <f>ROUND(I398*H398,2)</f>
        <v>0</v>
      </c>
      <c r="BL398" s="18" t="s">
        <v>140</v>
      </c>
      <c r="BM398" s="192" t="s">
        <v>548</v>
      </c>
    </row>
    <row r="399" spans="2:51" s="13" customFormat="1" ht="12">
      <c r="B399" s="212"/>
      <c r="C399" s="213"/>
      <c r="D399" s="194" t="s">
        <v>237</v>
      </c>
      <c r="E399" s="214" t="s">
        <v>1</v>
      </c>
      <c r="F399" s="215" t="s">
        <v>536</v>
      </c>
      <c r="G399" s="213"/>
      <c r="H399" s="214" t="s">
        <v>1</v>
      </c>
      <c r="I399" s="216"/>
      <c r="J399" s="213"/>
      <c r="K399" s="213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237</v>
      </c>
      <c r="AU399" s="221" t="s">
        <v>86</v>
      </c>
      <c r="AV399" s="13" t="s">
        <v>84</v>
      </c>
      <c r="AW399" s="13" t="s">
        <v>32</v>
      </c>
      <c r="AX399" s="13" t="s">
        <v>76</v>
      </c>
      <c r="AY399" s="221" t="s">
        <v>135</v>
      </c>
    </row>
    <row r="400" spans="2:51" s="13" customFormat="1" ht="12">
      <c r="B400" s="212"/>
      <c r="C400" s="213"/>
      <c r="D400" s="194" t="s">
        <v>237</v>
      </c>
      <c r="E400" s="214" t="s">
        <v>1</v>
      </c>
      <c r="F400" s="215" t="s">
        <v>537</v>
      </c>
      <c r="G400" s="213"/>
      <c r="H400" s="214" t="s">
        <v>1</v>
      </c>
      <c r="I400" s="216"/>
      <c r="J400" s="213"/>
      <c r="K400" s="213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237</v>
      </c>
      <c r="AU400" s="221" t="s">
        <v>86</v>
      </c>
      <c r="AV400" s="13" t="s">
        <v>84</v>
      </c>
      <c r="AW400" s="13" t="s">
        <v>32</v>
      </c>
      <c r="AX400" s="13" t="s">
        <v>76</v>
      </c>
      <c r="AY400" s="221" t="s">
        <v>135</v>
      </c>
    </row>
    <row r="401" spans="2:51" s="13" customFormat="1" ht="12">
      <c r="B401" s="212"/>
      <c r="C401" s="213"/>
      <c r="D401" s="194" t="s">
        <v>237</v>
      </c>
      <c r="E401" s="214" t="s">
        <v>1</v>
      </c>
      <c r="F401" s="215" t="s">
        <v>538</v>
      </c>
      <c r="G401" s="213"/>
      <c r="H401" s="214" t="s">
        <v>1</v>
      </c>
      <c r="I401" s="216"/>
      <c r="J401" s="213"/>
      <c r="K401" s="213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237</v>
      </c>
      <c r="AU401" s="221" t="s">
        <v>86</v>
      </c>
      <c r="AV401" s="13" t="s">
        <v>84</v>
      </c>
      <c r="AW401" s="13" t="s">
        <v>32</v>
      </c>
      <c r="AX401" s="13" t="s">
        <v>76</v>
      </c>
      <c r="AY401" s="221" t="s">
        <v>135</v>
      </c>
    </row>
    <row r="402" spans="2:51" s="14" customFormat="1" ht="12">
      <c r="B402" s="222"/>
      <c r="C402" s="223"/>
      <c r="D402" s="194" t="s">
        <v>237</v>
      </c>
      <c r="E402" s="224" t="s">
        <v>1</v>
      </c>
      <c r="F402" s="225" t="s">
        <v>539</v>
      </c>
      <c r="G402" s="223"/>
      <c r="H402" s="226">
        <v>3.64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237</v>
      </c>
      <c r="AU402" s="232" t="s">
        <v>86</v>
      </c>
      <c r="AV402" s="14" t="s">
        <v>86</v>
      </c>
      <c r="AW402" s="14" t="s">
        <v>32</v>
      </c>
      <c r="AX402" s="14" t="s">
        <v>76</v>
      </c>
      <c r="AY402" s="232" t="s">
        <v>135</v>
      </c>
    </row>
    <row r="403" spans="2:51" s="15" customFormat="1" ht="12">
      <c r="B403" s="233"/>
      <c r="C403" s="234"/>
      <c r="D403" s="194" t="s">
        <v>237</v>
      </c>
      <c r="E403" s="235" t="s">
        <v>1</v>
      </c>
      <c r="F403" s="236" t="s">
        <v>240</v>
      </c>
      <c r="G403" s="234"/>
      <c r="H403" s="237">
        <v>3.64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237</v>
      </c>
      <c r="AU403" s="243" t="s">
        <v>86</v>
      </c>
      <c r="AV403" s="15" t="s">
        <v>140</v>
      </c>
      <c r="AW403" s="15" t="s">
        <v>32</v>
      </c>
      <c r="AX403" s="15" t="s">
        <v>84</v>
      </c>
      <c r="AY403" s="243" t="s">
        <v>135</v>
      </c>
    </row>
    <row r="404" spans="1:65" s="2" customFormat="1" ht="24.2" customHeight="1">
      <c r="A404" s="35"/>
      <c r="B404" s="36"/>
      <c r="C404" s="180" t="s">
        <v>403</v>
      </c>
      <c r="D404" s="180" t="s">
        <v>136</v>
      </c>
      <c r="E404" s="181" t="s">
        <v>549</v>
      </c>
      <c r="F404" s="182" t="s">
        <v>550</v>
      </c>
      <c r="G404" s="183" t="s">
        <v>269</v>
      </c>
      <c r="H404" s="184">
        <v>5.25</v>
      </c>
      <c r="I404" s="185"/>
      <c r="J404" s="186">
        <f>ROUND(I404*H404,2)</f>
        <v>0</v>
      </c>
      <c r="K404" s="187"/>
      <c r="L404" s="40"/>
      <c r="M404" s="188" t="s">
        <v>1</v>
      </c>
      <c r="N404" s="189" t="s">
        <v>41</v>
      </c>
      <c r="O404" s="72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2" t="s">
        <v>140</v>
      </c>
      <c r="AT404" s="192" t="s">
        <v>136</v>
      </c>
      <c r="AU404" s="192" t="s">
        <v>86</v>
      </c>
      <c r="AY404" s="18" t="s">
        <v>135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8" t="s">
        <v>84</v>
      </c>
      <c r="BK404" s="193">
        <f>ROUND(I404*H404,2)</f>
        <v>0</v>
      </c>
      <c r="BL404" s="18" t="s">
        <v>140</v>
      </c>
      <c r="BM404" s="192" t="s">
        <v>551</v>
      </c>
    </row>
    <row r="405" spans="2:51" s="13" customFormat="1" ht="12">
      <c r="B405" s="212"/>
      <c r="C405" s="213"/>
      <c r="D405" s="194" t="s">
        <v>237</v>
      </c>
      <c r="E405" s="214" t="s">
        <v>1</v>
      </c>
      <c r="F405" s="215" t="s">
        <v>552</v>
      </c>
      <c r="G405" s="213"/>
      <c r="H405" s="214" t="s">
        <v>1</v>
      </c>
      <c r="I405" s="216"/>
      <c r="J405" s="213"/>
      <c r="K405" s="213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237</v>
      </c>
      <c r="AU405" s="221" t="s">
        <v>86</v>
      </c>
      <c r="AV405" s="13" t="s">
        <v>84</v>
      </c>
      <c r="AW405" s="13" t="s">
        <v>32</v>
      </c>
      <c r="AX405" s="13" t="s">
        <v>76</v>
      </c>
      <c r="AY405" s="221" t="s">
        <v>135</v>
      </c>
    </row>
    <row r="406" spans="2:51" s="14" customFormat="1" ht="12">
      <c r="B406" s="222"/>
      <c r="C406" s="223"/>
      <c r="D406" s="194" t="s">
        <v>237</v>
      </c>
      <c r="E406" s="224" t="s">
        <v>1</v>
      </c>
      <c r="F406" s="225" t="s">
        <v>553</v>
      </c>
      <c r="G406" s="223"/>
      <c r="H406" s="226">
        <v>5.25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237</v>
      </c>
      <c r="AU406" s="232" t="s">
        <v>86</v>
      </c>
      <c r="AV406" s="14" t="s">
        <v>86</v>
      </c>
      <c r="AW406" s="14" t="s">
        <v>32</v>
      </c>
      <c r="AX406" s="14" t="s">
        <v>76</v>
      </c>
      <c r="AY406" s="232" t="s">
        <v>135</v>
      </c>
    </row>
    <row r="407" spans="2:51" s="15" customFormat="1" ht="12">
      <c r="B407" s="233"/>
      <c r="C407" s="234"/>
      <c r="D407" s="194" t="s">
        <v>237</v>
      </c>
      <c r="E407" s="235" t="s">
        <v>1</v>
      </c>
      <c r="F407" s="236" t="s">
        <v>240</v>
      </c>
      <c r="G407" s="234"/>
      <c r="H407" s="237">
        <v>5.25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237</v>
      </c>
      <c r="AU407" s="243" t="s">
        <v>86</v>
      </c>
      <c r="AV407" s="15" t="s">
        <v>140</v>
      </c>
      <c r="AW407" s="15" t="s">
        <v>32</v>
      </c>
      <c r="AX407" s="15" t="s">
        <v>84</v>
      </c>
      <c r="AY407" s="243" t="s">
        <v>135</v>
      </c>
    </row>
    <row r="408" spans="1:65" s="2" customFormat="1" ht="44.25" customHeight="1">
      <c r="A408" s="35"/>
      <c r="B408" s="36"/>
      <c r="C408" s="180" t="s">
        <v>554</v>
      </c>
      <c r="D408" s="180" t="s">
        <v>136</v>
      </c>
      <c r="E408" s="181" t="s">
        <v>555</v>
      </c>
      <c r="F408" s="182" t="s">
        <v>556</v>
      </c>
      <c r="G408" s="183" t="s">
        <v>269</v>
      </c>
      <c r="H408" s="184">
        <v>5.25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41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140</v>
      </c>
      <c r="AT408" s="192" t="s">
        <v>136</v>
      </c>
      <c r="AU408" s="192" t="s">
        <v>86</v>
      </c>
      <c r="AY408" s="18" t="s">
        <v>135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84</v>
      </c>
      <c r="BK408" s="193">
        <f>ROUND(I408*H408,2)</f>
        <v>0</v>
      </c>
      <c r="BL408" s="18" t="s">
        <v>140</v>
      </c>
      <c r="BM408" s="192" t="s">
        <v>557</v>
      </c>
    </row>
    <row r="409" spans="2:51" s="13" customFormat="1" ht="12">
      <c r="B409" s="212"/>
      <c r="C409" s="213"/>
      <c r="D409" s="194" t="s">
        <v>237</v>
      </c>
      <c r="E409" s="214" t="s">
        <v>1</v>
      </c>
      <c r="F409" s="215" t="s">
        <v>552</v>
      </c>
      <c r="G409" s="213"/>
      <c r="H409" s="214" t="s">
        <v>1</v>
      </c>
      <c r="I409" s="216"/>
      <c r="J409" s="213"/>
      <c r="K409" s="213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237</v>
      </c>
      <c r="AU409" s="221" t="s">
        <v>86</v>
      </c>
      <c r="AV409" s="13" t="s">
        <v>84</v>
      </c>
      <c r="AW409" s="13" t="s">
        <v>32</v>
      </c>
      <c r="AX409" s="13" t="s">
        <v>76</v>
      </c>
      <c r="AY409" s="221" t="s">
        <v>135</v>
      </c>
    </row>
    <row r="410" spans="2:51" s="14" customFormat="1" ht="12">
      <c r="B410" s="222"/>
      <c r="C410" s="223"/>
      <c r="D410" s="194" t="s">
        <v>237</v>
      </c>
      <c r="E410" s="224" t="s">
        <v>1</v>
      </c>
      <c r="F410" s="225" t="s">
        <v>553</v>
      </c>
      <c r="G410" s="223"/>
      <c r="H410" s="226">
        <v>5.25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237</v>
      </c>
      <c r="AU410" s="232" t="s">
        <v>86</v>
      </c>
      <c r="AV410" s="14" t="s">
        <v>86</v>
      </c>
      <c r="AW410" s="14" t="s">
        <v>32</v>
      </c>
      <c r="AX410" s="14" t="s">
        <v>76</v>
      </c>
      <c r="AY410" s="232" t="s">
        <v>135</v>
      </c>
    </row>
    <row r="411" spans="2:51" s="15" customFormat="1" ht="12">
      <c r="B411" s="233"/>
      <c r="C411" s="234"/>
      <c r="D411" s="194" t="s">
        <v>237</v>
      </c>
      <c r="E411" s="235" t="s">
        <v>1</v>
      </c>
      <c r="F411" s="236" t="s">
        <v>240</v>
      </c>
      <c r="G411" s="234"/>
      <c r="H411" s="237">
        <v>5.25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237</v>
      </c>
      <c r="AU411" s="243" t="s">
        <v>86</v>
      </c>
      <c r="AV411" s="15" t="s">
        <v>140</v>
      </c>
      <c r="AW411" s="15" t="s">
        <v>32</v>
      </c>
      <c r="AX411" s="15" t="s">
        <v>84</v>
      </c>
      <c r="AY411" s="243" t="s">
        <v>135</v>
      </c>
    </row>
    <row r="412" spans="1:65" s="2" customFormat="1" ht="16.5" customHeight="1">
      <c r="A412" s="35"/>
      <c r="B412" s="36"/>
      <c r="C412" s="244" t="s">
        <v>408</v>
      </c>
      <c r="D412" s="244" t="s">
        <v>251</v>
      </c>
      <c r="E412" s="245" t="s">
        <v>558</v>
      </c>
      <c r="F412" s="246" t="s">
        <v>559</v>
      </c>
      <c r="G412" s="247" t="s">
        <v>269</v>
      </c>
      <c r="H412" s="248">
        <v>5.513</v>
      </c>
      <c r="I412" s="249"/>
      <c r="J412" s="250">
        <f>ROUND(I412*H412,2)</f>
        <v>0</v>
      </c>
      <c r="K412" s="251"/>
      <c r="L412" s="252"/>
      <c r="M412" s="253" t="s">
        <v>1</v>
      </c>
      <c r="N412" s="254" t="s">
        <v>41</v>
      </c>
      <c r="O412" s="72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2" t="s">
        <v>154</v>
      </c>
      <c r="AT412" s="192" t="s">
        <v>251</v>
      </c>
      <c r="AU412" s="192" t="s">
        <v>86</v>
      </c>
      <c r="AY412" s="18" t="s">
        <v>135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8" t="s">
        <v>84</v>
      </c>
      <c r="BK412" s="193">
        <f>ROUND(I412*H412,2)</f>
        <v>0</v>
      </c>
      <c r="BL412" s="18" t="s">
        <v>140</v>
      </c>
      <c r="BM412" s="192" t="s">
        <v>560</v>
      </c>
    </row>
    <row r="413" spans="2:51" s="13" customFormat="1" ht="12">
      <c r="B413" s="212"/>
      <c r="C413" s="213"/>
      <c r="D413" s="194" t="s">
        <v>237</v>
      </c>
      <c r="E413" s="214" t="s">
        <v>1</v>
      </c>
      <c r="F413" s="215" t="s">
        <v>552</v>
      </c>
      <c r="G413" s="213"/>
      <c r="H413" s="214" t="s">
        <v>1</v>
      </c>
      <c r="I413" s="216"/>
      <c r="J413" s="213"/>
      <c r="K413" s="213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237</v>
      </c>
      <c r="AU413" s="221" t="s">
        <v>86</v>
      </c>
      <c r="AV413" s="13" t="s">
        <v>84</v>
      </c>
      <c r="AW413" s="13" t="s">
        <v>32</v>
      </c>
      <c r="AX413" s="13" t="s">
        <v>76</v>
      </c>
      <c r="AY413" s="221" t="s">
        <v>135</v>
      </c>
    </row>
    <row r="414" spans="2:51" s="14" customFormat="1" ht="12">
      <c r="B414" s="222"/>
      <c r="C414" s="223"/>
      <c r="D414" s="194" t="s">
        <v>237</v>
      </c>
      <c r="E414" s="224" t="s">
        <v>1</v>
      </c>
      <c r="F414" s="225" t="s">
        <v>553</v>
      </c>
      <c r="G414" s="223"/>
      <c r="H414" s="226">
        <v>5.25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237</v>
      </c>
      <c r="AU414" s="232" t="s">
        <v>86</v>
      </c>
      <c r="AV414" s="14" t="s">
        <v>86</v>
      </c>
      <c r="AW414" s="14" t="s">
        <v>32</v>
      </c>
      <c r="AX414" s="14" t="s">
        <v>76</v>
      </c>
      <c r="AY414" s="232" t="s">
        <v>135</v>
      </c>
    </row>
    <row r="415" spans="2:51" s="15" customFormat="1" ht="12">
      <c r="B415" s="233"/>
      <c r="C415" s="234"/>
      <c r="D415" s="194" t="s">
        <v>237</v>
      </c>
      <c r="E415" s="235" t="s">
        <v>1</v>
      </c>
      <c r="F415" s="236" t="s">
        <v>240</v>
      </c>
      <c r="G415" s="234"/>
      <c r="H415" s="237">
        <v>5.25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237</v>
      </c>
      <c r="AU415" s="243" t="s">
        <v>86</v>
      </c>
      <c r="AV415" s="15" t="s">
        <v>140</v>
      </c>
      <c r="AW415" s="15" t="s">
        <v>32</v>
      </c>
      <c r="AX415" s="15" t="s">
        <v>76</v>
      </c>
      <c r="AY415" s="243" t="s">
        <v>135</v>
      </c>
    </row>
    <row r="416" spans="2:51" s="14" customFormat="1" ht="12">
      <c r="B416" s="222"/>
      <c r="C416" s="223"/>
      <c r="D416" s="194" t="s">
        <v>237</v>
      </c>
      <c r="E416" s="224" t="s">
        <v>1</v>
      </c>
      <c r="F416" s="225" t="s">
        <v>561</v>
      </c>
      <c r="G416" s="223"/>
      <c r="H416" s="226">
        <v>5.513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237</v>
      </c>
      <c r="AU416" s="232" t="s">
        <v>86</v>
      </c>
      <c r="AV416" s="14" t="s">
        <v>86</v>
      </c>
      <c r="AW416" s="14" t="s">
        <v>32</v>
      </c>
      <c r="AX416" s="14" t="s">
        <v>76</v>
      </c>
      <c r="AY416" s="232" t="s">
        <v>135</v>
      </c>
    </row>
    <row r="417" spans="2:51" s="15" customFormat="1" ht="12">
      <c r="B417" s="233"/>
      <c r="C417" s="234"/>
      <c r="D417" s="194" t="s">
        <v>237</v>
      </c>
      <c r="E417" s="235" t="s">
        <v>1</v>
      </c>
      <c r="F417" s="236" t="s">
        <v>240</v>
      </c>
      <c r="G417" s="234"/>
      <c r="H417" s="237">
        <v>5.513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237</v>
      </c>
      <c r="AU417" s="243" t="s">
        <v>86</v>
      </c>
      <c r="AV417" s="15" t="s">
        <v>140</v>
      </c>
      <c r="AW417" s="15" t="s">
        <v>32</v>
      </c>
      <c r="AX417" s="15" t="s">
        <v>84</v>
      </c>
      <c r="AY417" s="243" t="s">
        <v>135</v>
      </c>
    </row>
    <row r="418" spans="1:65" s="2" customFormat="1" ht="16.5" customHeight="1">
      <c r="A418" s="35"/>
      <c r="B418" s="36"/>
      <c r="C418" s="180" t="s">
        <v>562</v>
      </c>
      <c r="D418" s="180" t="s">
        <v>136</v>
      </c>
      <c r="E418" s="181" t="s">
        <v>563</v>
      </c>
      <c r="F418" s="182" t="s">
        <v>564</v>
      </c>
      <c r="G418" s="183" t="s">
        <v>269</v>
      </c>
      <c r="H418" s="184">
        <v>88.25</v>
      </c>
      <c r="I418" s="185"/>
      <c r="J418" s="186">
        <f>ROUND(I418*H418,2)</f>
        <v>0</v>
      </c>
      <c r="K418" s="187"/>
      <c r="L418" s="40"/>
      <c r="M418" s="188" t="s">
        <v>1</v>
      </c>
      <c r="N418" s="189" t="s">
        <v>41</v>
      </c>
      <c r="O418" s="7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2" t="s">
        <v>140</v>
      </c>
      <c r="AT418" s="192" t="s">
        <v>136</v>
      </c>
      <c r="AU418" s="192" t="s">
        <v>86</v>
      </c>
      <c r="AY418" s="18" t="s">
        <v>135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84</v>
      </c>
      <c r="BK418" s="193">
        <f>ROUND(I418*H418,2)</f>
        <v>0</v>
      </c>
      <c r="BL418" s="18" t="s">
        <v>140</v>
      </c>
      <c r="BM418" s="192" t="s">
        <v>565</v>
      </c>
    </row>
    <row r="419" spans="2:51" s="13" customFormat="1" ht="12">
      <c r="B419" s="212"/>
      <c r="C419" s="213"/>
      <c r="D419" s="194" t="s">
        <v>237</v>
      </c>
      <c r="E419" s="214" t="s">
        <v>1</v>
      </c>
      <c r="F419" s="215" t="s">
        <v>566</v>
      </c>
      <c r="G419" s="213"/>
      <c r="H419" s="214" t="s">
        <v>1</v>
      </c>
      <c r="I419" s="216"/>
      <c r="J419" s="213"/>
      <c r="K419" s="213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237</v>
      </c>
      <c r="AU419" s="221" t="s">
        <v>86</v>
      </c>
      <c r="AV419" s="13" t="s">
        <v>84</v>
      </c>
      <c r="AW419" s="13" t="s">
        <v>32</v>
      </c>
      <c r="AX419" s="13" t="s">
        <v>76</v>
      </c>
      <c r="AY419" s="221" t="s">
        <v>135</v>
      </c>
    </row>
    <row r="420" spans="2:51" s="14" customFormat="1" ht="12">
      <c r="B420" s="222"/>
      <c r="C420" s="223"/>
      <c r="D420" s="194" t="s">
        <v>237</v>
      </c>
      <c r="E420" s="224" t="s">
        <v>1</v>
      </c>
      <c r="F420" s="225" t="s">
        <v>567</v>
      </c>
      <c r="G420" s="223"/>
      <c r="H420" s="226">
        <v>15.3</v>
      </c>
      <c r="I420" s="227"/>
      <c r="J420" s="223"/>
      <c r="K420" s="223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237</v>
      </c>
      <c r="AU420" s="232" t="s">
        <v>86</v>
      </c>
      <c r="AV420" s="14" t="s">
        <v>86</v>
      </c>
      <c r="AW420" s="14" t="s">
        <v>32</v>
      </c>
      <c r="AX420" s="14" t="s">
        <v>76</v>
      </c>
      <c r="AY420" s="232" t="s">
        <v>135</v>
      </c>
    </row>
    <row r="421" spans="2:51" s="13" customFormat="1" ht="12">
      <c r="B421" s="212"/>
      <c r="C421" s="213"/>
      <c r="D421" s="194" t="s">
        <v>237</v>
      </c>
      <c r="E421" s="214" t="s">
        <v>1</v>
      </c>
      <c r="F421" s="215" t="s">
        <v>568</v>
      </c>
      <c r="G421" s="213"/>
      <c r="H421" s="214" t="s">
        <v>1</v>
      </c>
      <c r="I421" s="216"/>
      <c r="J421" s="213"/>
      <c r="K421" s="213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237</v>
      </c>
      <c r="AU421" s="221" t="s">
        <v>86</v>
      </c>
      <c r="AV421" s="13" t="s">
        <v>84</v>
      </c>
      <c r="AW421" s="13" t="s">
        <v>32</v>
      </c>
      <c r="AX421" s="13" t="s">
        <v>76</v>
      </c>
      <c r="AY421" s="221" t="s">
        <v>135</v>
      </c>
    </row>
    <row r="422" spans="2:51" s="14" customFormat="1" ht="12">
      <c r="B422" s="222"/>
      <c r="C422" s="223"/>
      <c r="D422" s="194" t="s">
        <v>237</v>
      </c>
      <c r="E422" s="224" t="s">
        <v>1</v>
      </c>
      <c r="F422" s="225" t="s">
        <v>569</v>
      </c>
      <c r="G422" s="223"/>
      <c r="H422" s="226">
        <v>29.8</v>
      </c>
      <c r="I422" s="227"/>
      <c r="J422" s="223"/>
      <c r="K422" s="223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237</v>
      </c>
      <c r="AU422" s="232" t="s">
        <v>86</v>
      </c>
      <c r="AV422" s="14" t="s">
        <v>86</v>
      </c>
      <c r="AW422" s="14" t="s">
        <v>32</v>
      </c>
      <c r="AX422" s="14" t="s">
        <v>76</v>
      </c>
      <c r="AY422" s="232" t="s">
        <v>135</v>
      </c>
    </row>
    <row r="423" spans="2:51" s="13" customFormat="1" ht="12">
      <c r="B423" s="212"/>
      <c r="C423" s="213"/>
      <c r="D423" s="194" t="s">
        <v>237</v>
      </c>
      <c r="E423" s="214" t="s">
        <v>1</v>
      </c>
      <c r="F423" s="215" t="s">
        <v>570</v>
      </c>
      <c r="G423" s="213"/>
      <c r="H423" s="214" t="s">
        <v>1</v>
      </c>
      <c r="I423" s="216"/>
      <c r="J423" s="213"/>
      <c r="K423" s="213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237</v>
      </c>
      <c r="AU423" s="221" t="s">
        <v>86</v>
      </c>
      <c r="AV423" s="13" t="s">
        <v>84</v>
      </c>
      <c r="AW423" s="13" t="s">
        <v>32</v>
      </c>
      <c r="AX423" s="13" t="s">
        <v>76</v>
      </c>
      <c r="AY423" s="221" t="s">
        <v>135</v>
      </c>
    </row>
    <row r="424" spans="2:51" s="14" customFormat="1" ht="12">
      <c r="B424" s="222"/>
      <c r="C424" s="223"/>
      <c r="D424" s="194" t="s">
        <v>237</v>
      </c>
      <c r="E424" s="224" t="s">
        <v>1</v>
      </c>
      <c r="F424" s="225" t="s">
        <v>571</v>
      </c>
      <c r="G424" s="223"/>
      <c r="H424" s="226">
        <v>29.5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237</v>
      </c>
      <c r="AU424" s="232" t="s">
        <v>86</v>
      </c>
      <c r="AV424" s="14" t="s">
        <v>86</v>
      </c>
      <c r="AW424" s="14" t="s">
        <v>32</v>
      </c>
      <c r="AX424" s="14" t="s">
        <v>76</v>
      </c>
      <c r="AY424" s="232" t="s">
        <v>135</v>
      </c>
    </row>
    <row r="425" spans="2:51" s="13" customFormat="1" ht="12">
      <c r="B425" s="212"/>
      <c r="C425" s="213"/>
      <c r="D425" s="194" t="s">
        <v>237</v>
      </c>
      <c r="E425" s="214" t="s">
        <v>1</v>
      </c>
      <c r="F425" s="215" t="s">
        <v>572</v>
      </c>
      <c r="G425" s="213"/>
      <c r="H425" s="214" t="s">
        <v>1</v>
      </c>
      <c r="I425" s="216"/>
      <c r="J425" s="213"/>
      <c r="K425" s="213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237</v>
      </c>
      <c r="AU425" s="221" t="s">
        <v>86</v>
      </c>
      <c r="AV425" s="13" t="s">
        <v>84</v>
      </c>
      <c r="AW425" s="13" t="s">
        <v>32</v>
      </c>
      <c r="AX425" s="13" t="s">
        <v>76</v>
      </c>
      <c r="AY425" s="221" t="s">
        <v>135</v>
      </c>
    </row>
    <row r="426" spans="2:51" s="14" customFormat="1" ht="12">
      <c r="B426" s="222"/>
      <c r="C426" s="223"/>
      <c r="D426" s="194" t="s">
        <v>237</v>
      </c>
      <c r="E426" s="224" t="s">
        <v>1</v>
      </c>
      <c r="F426" s="225" t="s">
        <v>573</v>
      </c>
      <c r="G426" s="223"/>
      <c r="H426" s="226">
        <v>13.65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237</v>
      </c>
      <c r="AU426" s="232" t="s">
        <v>86</v>
      </c>
      <c r="AV426" s="14" t="s">
        <v>86</v>
      </c>
      <c r="AW426" s="14" t="s">
        <v>32</v>
      </c>
      <c r="AX426" s="14" t="s">
        <v>76</v>
      </c>
      <c r="AY426" s="232" t="s">
        <v>135</v>
      </c>
    </row>
    <row r="427" spans="2:51" s="15" customFormat="1" ht="12">
      <c r="B427" s="233"/>
      <c r="C427" s="234"/>
      <c r="D427" s="194" t="s">
        <v>237</v>
      </c>
      <c r="E427" s="235" t="s">
        <v>1</v>
      </c>
      <c r="F427" s="236" t="s">
        <v>240</v>
      </c>
      <c r="G427" s="234"/>
      <c r="H427" s="237">
        <v>88.25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237</v>
      </c>
      <c r="AU427" s="243" t="s">
        <v>86</v>
      </c>
      <c r="AV427" s="15" t="s">
        <v>140</v>
      </c>
      <c r="AW427" s="15" t="s">
        <v>32</v>
      </c>
      <c r="AX427" s="15" t="s">
        <v>84</v>
      </c>
      <c r="AY427" s="243" t="s">
        <v>135</v>
      </c>
    </row>
    <row r="428" spans="1:65" s="2" customFormat="1" ht="24.2" customHeight="1">
      <c r="A428" s="35"/>
      <c r="B428" s="36"/>
      <c r="C428" s="180" t="s">
        <v>413</v>
      </c>
      <c r="D428" s="180" t="s">
        <v>136</v>
      </c>
      <c r="E428" s="181" t="s">
        <v>574</v>
      </c>
      <c r="F428" s="182" t="s">
        <v>575</v>
      </c>
      <c r="G428" s="183" t="s">
        <v>269</v>
      </c>
      <c r="H428" s="184">
        <v>5.25</v>
      </c>
      <c r="I428" s="185"/>
      <c r="J428" s="186">
        <f>ROUND(I428*H428,2)</f>
        <v>0</v>
      </c>
      <c r="K428" s="187"/>
      <c r="L428" s="40"/>
      <c r="M428" s="188" t="s">
        <v>1</v>
      </c>
      <c r="N428" s="189" t="s">
        <v>41</v>
      </c>
      <c r="O428" s="72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2" t="s">
        <v>140</v>
      </c>
      <c r="AT428" s="192" t="s">
        <v>136</v>
      </c>
      <c r="AU428" s="192" t="s">
        <v>86</v>
      </c>
      <c r="AY428" s="18" t="s">
        <v>135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8" t="s">
        <v>84</v>
      </c>
      <c r="BK428" s="193">
        <f>ROUND(I428*H428,2)</f>
        <v>0</v>
      </c>
      <c r="BL428" s="18" t="s">
        <v>140</v>
      </c>
      <c r="BM428" s="192" t="s">
        <v>576</v>
      </c>
    </row>
    <row r="429" spans="2:51" s="13" customFormat="1" ht="12">
      <c r="B429" s="212"/>
      <c r="C429" s="213"/>
      <c r="D429" s="194" t="s">
        <v>237</v>
      </c>
      <c r="E429" s="214" t="s">
        <v>1</v>
      </c>
      <c r="F429" s="215" t="s">
        <v>552</v>
      </c>
      <c r="G429" s="213"/>
      <c r="H429" s="214" t="s">
        <v>1</v>
      </c>
      <c r="I429" s="216"/>
      <c r="J429" s="213"/>
      <c r="K429" s="213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237</v>
      </c>
      <c r="AU429" s="221" t="s">
        <v>86</v>
      </c>
      <c r="AV429" s="13" t="s">
        <v>84</v>
      </c>
      <c r="AW429" s="13" t="s">
        <v>32</v>
      </c>
      <c r="AX429" s="13" t="s">
        <v>76</v>
      </c>
      <c r="AY429" s="221" t="s">
        <v>135</v>
      </c>
    </row>
    <row r="430" spans="2:51" s="14" customFormat="1" ht="12">
      <c r="B430" s="222"/>
      <c r="C430" s="223"/>
      <c r="D430" s="194" t="s">
        <v>237</v>
      </c>
      <c r="E430" s="224" t="s">
        <v>1</v>
      </c>
      <c r="F430" s="225" t="s">
        <v>553</v>
      </c>
      <c r="G430" s="223"/>
      <c r="H430" s="226">
        <v>5.25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237</v>
      </c>
      <c r="AU430" s="232" t="s">
        <v>86</v>
      </c>
      <c r="AV430" s="14" t="s">
        <v>86</v>
      </c>
      <c r="AW430" s="14" t="s">
        <v>32</v>
      </c>
      <c r="AX430" s="14" t="s">
        <v>76</v>
      </c>
      <c r="AY430" s="232" t="s">
        <v>135</v>
      </c>
    </row>
    <row r="431" spans="2:51" s="15" customFormat="1" ht="12">
      <c r="B431" s="233"/>
      <c r="C431" s="234"/>
      <c r="D431" s="194" t="s">
        <v>237</v>
      </c>
      <c r="E431" s="235" t="s">
        <v>1</v>
      </c>
      <c r="F431" s="236" t="s">
        <v>240</v>
      </c>
      <c r="G431" s="234"/>
      <c r="H431" s="237">
        <v>5.25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237</v>
      </c>
      <c r="AU431" s="243" t="s">
        <v>86</v>
      </c>
      <c r="AV431" s="15" t="s">
        <v>140</v>
      </c>
      <c r="AW431" s="15" t="s">
        <v>32</v>
      </c>
      <c r="AX431" s="15" t="s">
        <v>84</v>
      </c>
      <c r="AY431" s="243" t="s">
        <v>135</v>
      </c>
    </row>
    <row r="432" spans="1:65" s="2" customFormat="1" ht="24.2" customHeight="1">
      <c r="A432" s="35"/>
      <c r="B432" s="36"/>
      <c r="C432" s="180" t="s">
        <v>577</v>
      </c>
      <c r="D432" s="180" t="s">
        <v>136</v>
      </c>
      <c r="E432" s="181" t="s">
        <v>578</v>
      </c>
      <c r="F432" s="182" t="s">
        <v>579</v>
      </c>
      <c r="G432" s="183" t="s">
        <v>269</v>
      </c>
      <c r="H432" s="184">
        <v>281.289</v>
      </c>
      <c r="I432" s="185"/>
      <c r="J432" s="186">
        <f>ROUND(I432*H432,2)</f>
        <v>0</v>
      </c>
      <c r="K432" s="187"/>
      <c r="L432" s="40"/>
      <c r="M432" s="188" t="s">
        <v>1</v>
      </c>
      <c r="N432" s="189" t="s">
        <v>41</v>
      </c>
      <c r="O432" s="72"/>
      <c r="P432" s="190">
        <f>O432*H432</f>
        <v>0</v>
      </c>
      <c r="Q432" s="190">
        <v>0</v>
      </c>
      <c r="R432" s="190">
        <f>Q432*H432</f>
        <v>0</v>
      </c>
      <c r="S432" s="190">
        <v>0</v>
      </c>
      <c r="T432" s="191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2" t="s">
        <v>140</v>
      </c>
      <c r="AT432" s="192" t="s">
        <v>136</v>
      </c>
      <c r="AU432" s="192" t="s">
        <v>86</v>
      </c>
      <c r="AY432" s="18" t="s">
        <v>135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18" t="s">
        <v>84</v>
      </c>
      <c r="BK432" s="193">
        <f>ROUND(I432*H432,2)</f>
        <v>0</v>
      </c>
      <c r="BL432" s="18" t="s">
        <v>140</v>
      </c>
      <c r="BM432" s="192" t="s">
        <v>580</v>
      </c>
    </row>
    <row r="433" spans="2:51" s="13" customFormat="1" ht="12">
      <c r="B433" s="212"/>
      <c r="C433" s="213"/>
      <c r="D433" s="194" t="s">
        <v>237</v>
      </c>
      <c r="E433" s="214" t="s">
        <v>1</v>
      </c>
      <c r="F433" s="215" t="s">
        <v>299</v>
      </c>
      <c r="G433" s="213"/>
      <c r="H433" s="214" t="s">
        <v>1</v>
      </c>
      <c r="I433" s="216"/>
      <c r="J433" s="213"/>
      <c r="K433" s="213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237</v>
      </c>
      <c r="AU433" s="221" t="s">
        <v>86</v>
      </c>
      <c r="AV433" s="13" t="s">
        <v>84</v>
      </c>
      <c r="AW433" s="13" t="s">
        <v>32</v>
      </c>
      <c r="AX433" s="13" t="s">
        <v>76</v>
      </c>
      <c r="AY433" s="221" t="s">
        <v>135</v>
      </c>
    </row>
    <row r="434" spans="2:51" s="14" customFormat="1" ht="12">
      <c r="B434" s="222"/>
      <c r="C434" s="223"/>
      <c r="D434" s="194" t="s">
        <v>237</v>
      </c>
      <c r="E434" s="224" t="s">
        <v>1</v>
      </c>
      <c r="F434" s="225" t="s">
        <v>300</v>
      </c>
      <c r="G434" s="223"/>
      <c r="H434" s="226">
        <v>209.52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237</v>
      </c>
      <c r="AU434" s="232" t="s">
        <v>86</v>
      </c>
      <c r="AV434" s="14" t="s">
        <v>86</v>
      </c>
      <c r="AW434" s="14" t="s">
        <v>32</v>
      </c>
      <c r="AX434" s="14" t="s">
        <v>76</v>
      </c>
      <c r="AY434" s="232" t="s">
        <v>135</v>
      </c>
    </row>
    <row r="435" spans="2:51" s="13" customFormat="1" ht="12">
      <c r="B435" s="212"/>
      <c r="C435" s="213"/>
      <c r="D435" s="194" t="s">
        <v>237</v>
      </c>
      <c r="E435" s="214" t="s">
        <v>1</v>
      </c>
      <c r="F435" s="215" t="s">
        <v>581</v>
      </c>
      <c r="G435" s="213"/>
      <c r="H435" s="214" t="s">
        <v>1</v>
      </c>
      <c r="I435" s="216"/>
      <c r="J435" s="213"/>
      <c r="K435" s="213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237</v>
      </c>
      <c r="AU435" s="221" t="s">
        <v>86</v>
      </c>
      <c r="AV435" s="13" t="s">
        <v>84</v>
      </c>
      <c r="AW435" s="13" t="s">
        <v>32</v>
      </c>
      <c r="AX435" s="13" t="s">
        <v>76</v>
      </c>
      <c r="AY435" s="221" t="s">
        <v>135</v>
      </c>
    </row>
    <row r="436" spans="2:51" s="14" customFormat="1" ht="12">
      <c r="B436" s="222"/>
      <c r="C436" s="223"/>
      <c r="D436" s="194" t="s">
        <v>237</v>
      </c>
      <c r="E436" s="224" t="s">
        <v>1</v>
      </c>
      <c r="F436" s="225" t="s">
        <v>306</v>
      </c>
      <c r="G436" s="223"/>
      <c r="H436" s="226">
        <v>39.744</v>
      </c>
      <c r="I436" s="227"/>
      <c r="J436" s="223"/>
      <c r="K436" s="223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237</v>
      </c>
      <c r="AU436" s="232" t="s">
        <v>86</v>
      </c>
      <c r="AV436" s="14" t="s">
        <v>86</v>
      </c>
      <c r="AW436" s="14" t="s">
        <v>32</v>
      </c>
      <c r="AX436" s="14" t="s">
        <v>76</v>
      </c>
      <c r="AY436" s="232" t="s">
        <v>135</v>
      </c>
    </row>
    <row r="437" spans="2:51" s="13" customFormat="1" ht="12">
      <c r="B437" s="212"/>
      <c r="C437" s="213"/>
      <c r="D437" s="194" t="s">
        <v>237</v>
      </c>
      <c r="E437" s="214" t="s">
        <v>1</v>
      </c>
      <c r="F437" s="215" t="s">
        <v>582</v>
      </c>
      <c r="G437" s="213"/>
      <c r="H437" s="214" t="s">
        <v>1</v>
      </c>
      <c r="I437" s="216"/>
      <c r="J437" s="213"/>
      <c r="K437" s="213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237</v>
      </c>
      <c r="AU437" s="221" t="s">
        <v>86</v>
      </c>
      <c r="AV437" s="13" t="s">
        <v>84</v>
      </c>
      <c r="AW437" s="13" t="s">
        <v>32</v>
      </c>
      <c r="AX437" s="13" t="s">
        <v>76</v>
      </c>
      <c r="AY437" s="221" t="s">
        <v>135</v>
      </c>
    </row>
    <row r="438" spans="2:51" s="14" customFormat="1" ht="12">
      <c r="B438" s="222"/>
      <c r="C438" s="223"/>
      <c r="D438" s="194" t="s">
        <v>237</v>
      </c>
      <c r="E438" s="224" t="s">
        <v>1</v>
      </c>
      <c r="F438" s="225" t="s">
        <v>583</v>
      </c>
      <c r="G438" s="223"/>
      <c r="H438" s="226">
        <v>32.025</v>
      </c>
      <c r="I438" s="227"/>
      <c r="J438" s="223"/>
      <c r="K438" s="223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237</v>
      </c>
      <c r="AU438" s="232" t="s">
        <v>86</v>
      </c>
      <c r="AV438" s="14" t="s">
        <v>86</v>
      </c>
      <c r="AW438" s="14" t="s">
        <v>32</v>
      </c>
      <c r="AX438" s="14" t="s">
        <v>76</v>
      </c>
      <c r="AY438" s="232" t="s">
        <v>135</v>
      </c>
    </row>
    <row r="439" spans="2:51" s="15" customFormat="1" ht="12">
      <c r="B439" s="233"/>
      <c r="C439" s="234"/>
      <c r="D439" s="194" t="s">
        <v>237</v>
      </c>
      <c r="E439" s="235" t="s">
        <v>1</v>
      </c>
      <c r="F439" s="236" t="s">
        <v>240</v>
      </c>
      <c r="G439" s="234"/>
      <c r="H439" s="237">
        <v>281.289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237</v>
      </c>
      <c r="AU439" s="243" t="s">
        <v>86</v>
      </c>
      <c r="AV439" s="15" t="s">
        <v>140</v>
      </c>
      <c r="AW439" s="15" t="s">
        <v>32</v>
      </c>
      <c r="AX439" s="15" t="s">
        <v>84</v>
      </c>
      <c r="AY439" s="243" t="s">
        <v>135</v>
      </c>
    </row>
    <row r="440" spans="1:65" s="2" customFormat="1" ht="33" customHeight="1">
      <c r="A440" s="35"/>
      <c r="B440" s="36"/>
      <c r="C440" s="180" t="s">
        <v>421</v>
      </c>
      <c r="D440" s="180" t="s">
        <v>136</v>
      </c>
      <c r="E440" s="181" t="s">
        <v>584</v>
      </c>
      <c r="F440" s="182" t="s">
        <v>585</v>
      </c>
      <c r="G440" s="183" t="s">
        <v>236</v>
      </c>
      <c r="H440" s="184">
        <v>8.077</v>
      </c>
      <c r="I440" s="185"/>
      <c r="J440" s="186">
        <f>ROUND(I440*H440,2)</f>
        <v>0</v>
      </c>
      <c r="K440" s="187"/>
      <c r="L440" s="40"/>
      <c r="M440" s="188" t="s">
        <v>1</v>
      </c>
      <c r="N440" s="189" t="s">
        <v>41</v>
      </c>
      <c r="O440" s="7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92" t="s">
        <v>140</v>
      </c>
      <c r="AT440" s="192" t="s">
        <v>136</v>
      </c>
      <c r="AU440" s="192" t="s">
        <v>86</v>
      </c>
      <c r="AY440" s="18" t="s">
        <v>135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18" t="s">
        <v>84</v>
      </c>
      <c r="BK440" s="193">
        <f>ROUND(I440*H440,2)</f>
        <v>0</v>
      </c>
      <c r="BL440" s="18" t="s">
        <v>140</v>
      </c>
      <c r="BM440" s="192" t="s">
        <v>586</v>
      </c>
    </row>
    <row r="441" spans="2:51" s="13" customFormat="1" ht="12">
      <c r="B441" s="212"/>
      <c r="C441" s="213"/>
      <c r="D441" s="194" t="s">
        <v>237</v>
      </c>
      <c r="E441" s="214" t="s">
        <v>1</v>
      </c>
      <c r="F441" s="215" t="s">
        <v>305</v>
      </c>
      <c r="G441" s="213"/>
      <c r="H441" s="214" t="s">
        <v>1</v>
      </c>
      <c r="I441" s="216"/>
      <c r="J441" s="213"/>
      <c r="K441" s="213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237</v>
      </c>
      <c r="AU441" s="221" t="s">
        <v>86</v>
      </c>
      <c r="AV441" s="13" t="s">
        <v>84</v>
      </c>
      <c r="AW441" s="13" t="s">
        <v>32</v>
      </c>
      <c r="AX441" s="13" t="s">
        <v>76</v>
      </c>
      <c r="AY441" s="221" t="s">
        <v>135</v>
      </c>
    </row>
    <row r="442" spans="2:51" s="14" customFormat="1" ht="12">
      <c r="B442" s="222"/>
      <c r="C442" s="223"/>
      <c r="D442" s="194" t="s">
        <v>237</v>
      </c>
      <c r="E442" s="224" t="s">
        <v>1</v>
      </c>
      <c r="F442" s="225" t="s">
        <v>587</v>
      </c>
      <c r="G442" s="223"/>
      <c r="H442" s="226">
        <v>2.385</v>
      </c>
      <c r="I442" s="227"/>
      <c r="J442" s="223"/>
      <c r="K442" s="223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237</v>
      </c>
      <c r="AU442" s="232" t="s">
        <v>86</v>
      </c>
      <c r="AV442" s="14" t="s">
        <v>86</v>
      </c>
      <c r="AW442" s="14" t="s">
        <v>32</v>
      </c>
      <c r="AX442" s="14" t="s">
        <v>76</v>
      </c>
      <c r="AY442" s="232" t="s">
        <v>135</v>
      </c>
    </row>
    <row r="443" spans="2:51" s="13" customFormat="1" ht="12">
      <c r="B443" s="212"/>
      <c r="C443" s="213"/>
      <c r="D443" s="194" t="s">
        <v>237</v>
      </c>
      <c r="E443" s="214" t="s">
        <v>1</v>
      </c>
      <c r="F443" s="215" t="s">
        <v>307</v>
      </c>
      <c r="G443" s="213"/>
      <c r="H443" s="214" t="s">
        <v>1</v>
      </c>
      <c r="I443" s="216"/>
      <c r="J443" s="213"/>
      <c r="K443" s="213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237</v>
      </c>
      <c r="AU443" s="221" t="s">
        <v>86</v>
      </c>
      <c r="AV443" s="13" t="s">
        <v>84</v>
      </c>
      <c r="AW443" s="13" t="s">
        <v>32</v>
      </c>
      <c r="AX443" s="13" t="s">
        <v>76</v>
      </c>
      <c r="AY443" s="221" t="s">
        <v>135</v>
      </c>
    </row>
    <row r="444" spans="2:51" s="14" customFormat="1" ht="12">
      <c r="B444" s="222"/>
      <c r="C444" s="223"/>
      <c r="D444" s="194" t="s">
        <v>237</v>
      </c>
      <c r="E444" s="224" t="s">
        <v>1</v>
      </c>
      <c r="F444" s="225" t="s">
        <v>588</v>
      </c>
      <c r="G444" s="223"/>
      <c r="H444" s="226">
        <v>5.692</v>
      </c>
      <c r="I444" s="227"/>
      <c r="J444" s="223"/>
      <c r="K444" s="223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237</v>
      </c>
      <c r="AU444" s="232" t="s">
        <v>86</v>
      </c>
      <c r="AV444" s="14" t="s">
        <v>86</v>
      </c>
      <c r="AW444" s="14" t="s">
        <v>32</v>
      </c>
      <c r="AX444" s="14" t="s">
        <v>76</v>
      </c>
      <c r="AY444" s="232" t="s">
        <v>135</v>
      </c>
    </row>
    <row r="445" spans="2:51" s="15" customFormat="1" ht="12">
      <c r="B445" s="233"/>
      <c r="C445" s="234"/>
      <c r="D445" s="194" t="s">
        <v>237</v>
      </c>
      <c r="E445" s="235" t="s">
        <v>1</v>
      </c>
      <c r="F445" s="236" t="s">
        <v>240</v>
      </c>
      <c r="G445" s="234"/>
      <c r="H445" s="237">
        <v>8.077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237</v>
      </c>
      <c r="AU445" s="243" t="s">
        <v>86</v>
      </c>
      <c r="AV445" s="15" t="s">
        <v>140</v>
      </c>
      <c r="AW445" s="15" t="s">
        <v>32</v>
      </c>
      <c r="AX445" s="15" t="s">
        <v>84</v>
      </c>
      <c r="AY445" s="243" t="s">
        <v>135</v>
      </c>
    </row>
    <row r="446" spans="1:65" s="2" customFormat="1" ht="33" customHeight="1">
      <c r="A446" s="35"/>
      <c r="B446" s="36"/>
      <c r="C446" s="180" t="s">
        <v>589</v>
      </c>
      <c r="D446" s="180" t="s">
        <v>136</v>
      </c>
      <c r="E446" s="181" t="s">
        <v>590</v>
      </c>
      <c r="F446" s="182" t="s">
        <v>591</v>
      </c>
      <c r="G446" s="183" t="s">
        <v>236</v>
      </c>
      <c r="H446" s="184">
        <v>9.532</v>
      </c>
      <c r="I446" s="185"/>
      <c r="J446" s="186">
        <f>ROUND(I446*H446,2)</f>
        <v>0</v>
      </c>
      <c r="K446" s="187"/>
      <c r="L446" s="40"/>
      <c r="M446" s="188" t="s">
        <v>1</v>
      </c>
      <c r="N446" s="189" t="s">
        <v>41</v>
      </c>
      <c r="O446" s="7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2" t="s">
        <v>140</v>
      </c>
      <c r="AT446" s="192" t="s">
        <v>136</v>
      </c>
      <c r="AU446" s="192" t="s">
        <v>86</v>
      </c>
      <c r="AY446" s="18" t="s">
        <v>135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84</v>
      </c>
      <c r="BK446" s="193">
        <f>ROUND(I446*H446,2)</f>
        <v>0</v>
      </c>
      <c r="BL446" s="18" t="s">
        <v>140</v>
      </c>
      <c r="BM446" s="192" t="s">
        <v>592</v>
      </c>
    </row>
    <row r="447" spans="2:51" s="13" customFormat="1" ht="12">
      <c r="B447" s="212"/>
      <c r="C447" s="213"/>
      <c r="D447" s="194" t="s">
        <v>237</v>
      </c>
      <c r="E447" s="214" t="s">
        <v>1</v>
      </c>
      <c r="F447" s="215" t="s">
        <v>593</v>
      </c>
      <c r="G447" s="213"/>
      <c r="H447" s="214" t="s">
        <v>1</v>
      </c>
      <c r="I447" s="216"/>
      <c r="J447" s="213"/>
      <c r="K447" s="213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237</v>
      </c>
      <c r="AU447" s="221" t="s">
        <v>86</v>
      </c>
      <c r="AV447" s="13" t="s">
        <v>84</v>
      </c>
      <c r="AW447" s="13" t="s">
        <v>32</v>
      </c>
      <c r="AX447" s="13" t="s">
        <v>76</v>
      </c>
      <c r="AY447" s="221" t="s">
        <v>135</v>
      </c>
    </row>
    <row r="448" spans="2:51" s="14" customFormat="1" ht="12">
      <c r="B448" s="222"/>
      <c r="C448" s="223"/>
      <c r="D448" s="194" t="s">
        <v>237</v>
      </c>
      <c r="E448" s="224" t="s">
        <v>1</v>
      </c>
      <c r="F448" s="225" t="s">
        <v>594</v>
      </c>
      <c r="G448" s="223"/>
      <c r="H448" s="226">
        <v>9.532</v>
      </c>
      <c r="I448" s="227"/>
      <c r="J448" s="223"/>
      <c r="K448" s="223"/>
      <c r="L448" s="228"/>
      <c r="M448" s="229"/>
      <c r="N448" s="230"/>
      <c r="O448" s="230"/>
      <c r="P448" s="230"/>
      <c r="Q448" s="230"/>
      <c r="R448" s="230"/>
      <c r="S448" s="230"/>
      <c r="T448" s="231"/>
      <c r="AT448" s="232" t="s">
        <v>237</v>
      </c>
      <c r="AU448" s="232" t="s">
        <v>86</v>
      </c>
      <c r="AV448" s="14" t="s">
        <v>86</v>
      </c>
      <c r="AW448" s="14" t="s">
        <v>32</v>
      </c>
      <c r="AX448" s="14" t="s">
        <v>76</v>
      </c>
      <c r="AY448" s="232" t="s">
        <v>135</v>
      </c>
    </row>
    <row r="449" spans="2:51" s="15" customFormat="1" ht="12">
      <c r="B449" s="233"/>
      <c r="C449" s="234"/>
      <c r="D449" s="194" t="s">
        <v>237</v>
      </c>
      <c r="E449" s="235" t="s">
        <v>1</v>
      </c>
      <c r="F449" s="236" t="s">
        <v>240</v>
      </c>
      <c r="G449" s="234"/>
      <c r="H449" s="237">
        <v>9.532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237</v>
      </c>
      <c r="AU449" s="243" t="s">
        <v>86</v>
      </c>
      <c r="AV449" s="15" t="s">
        <v>140</v>
      </c>
      <c r="AW449" s="15" t="s">
        <v>32</v>
      </c>
      <c r="AX449" s="15" t="s">
        <v>84</v>
      </c>
      <c r="AY449" s="243" t="s">
        <v>135</v>
      </c>
    </row>
    <row r="450" spans="1:65" s="2" customFormat="1" ht="33" customHeight="1">
      <c r="A450" s="35"/>
      <c r="B450" s="36"/>
      <c r="C450" s="180" t="s">
        <v>428</v>
      </c>
      <c r="D450" s="180" t="s">
        <v>136</v>
      </c>
      <c r="E450" s="181" t="s">
        <v>595</v>
      </c>
      <c r="F450" s="182" t="s">
        <v>596</v>
      </c>
      <c r="G450" s="183" t="s">
        <v>236</v>
      </c>
      <c r="H450" s="184">
        <v>20.952</v>
      </c>
      <c r="I450" s="185"/>
      <c r="J450" s="186">
        <f>ROUND(I450*H450,2)</f>
        <v>0</v>
      </c>
      <c r="K450" s="187"/>
      <c r="L450" s="40"/>
      <c r="M450" s="188" t="s">
        <v>1</v>
      </c>
      <c r="N450" s="189" t="s">
        <v>41</v>
      </c>
      <c r="O450" s="72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2" t="s">
        <v>140</v>
      </c>
      <c r="AT450" s="192" t="s">
        <v>136</v>
      </c>
      <c r="AU450" s="192" t="s">
        <v>86</v>
      </c>
      <c r="AY450" s="18" t="s">
        <v>135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8" t="s">
        <v>84</v>
      </c>
      <c r="BK450" s="193">
        <f>ROUND(I450*H450,2)</f>
        <v>0</v>
      </c>
      <c r="BL450" s="18" t="s">
        <v>140</v>
      </c>
      <c r="BM450" s="192" t="s">
        <v>597</v>
      </c>
    </row>
    <row r="451" spans="2:51" s="13" customFormat="1" ht="12">
      <c r="B451" s="212"/>
      <c r="C451" s="213"/>
      <c r="D451" s="194" t="s">
        <v>237</v>
      </c>
      <c r="E451" s="214" t="s">
        <v>1</v>
      </c>
      <c r="F451" s="215" t="s">
        <v>299</v>
      </c>
      <c r="G451" s="213"/>
      <c r="H451" s="214" t="s">
        <v>1</v>
      </c>
      <c r="I451" s="216"/>
      <c r="J451" s="213"/>
      <c r="K451" s="213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237</v>
      </c>
      <c r="AU451" s="221" t="s">
        <v>86</v>
      </c>
      <c r="AV451" s="13" t="s">
        <v>84</v>
      </c>
      <c r="AW451" s="13" t="s">
        <v>32</v>
      </c>
      <c r="AX451" s="13" t="s">
        <v>76</v>
      </c>
      <c r="AY451" s="221" t="s">
        <v>135</v>
      </c>
    </row>
    <row r="452" spans="2:51" s="14" customFormat="1" ht="12">
      <c r="B452" s="222"/>
      <c r="C452" s="223"/>
      <c r="D452" s="194" t="s">
        <v>237</v>
      </c>
      <c r="E452" s="224" t="s">
        <v>1</v>
      </c>
      <c r="F452" s="225" t="s">
        <v>598</v>
      </c>
      <c r="G452" s="223"/>
      <c r="H452" s="226">
        <v>20.952</v>
      </c>
      <c r="I452" s="227"/>
      <c r="J452" s="223"/>
      <c r="K452" s="223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237</v>
      </c>
      <c r="AU452" s="232" t="s">
        <v>86</v>
      </c>
      <c r="AV452" s="14" t="s">
        <v>86</v>
      </c>
      <c r="AW452" s="14" t="s">
        <v>32</v>
      </c>
      <c r="AX452" s="14" t="s">
        <v>76</v>
      </c>
      <c r="AY452" s="232" t="s">
        <v>135</v>
      </c>
    </row>
    <row r="453" spans="2:51" s="15" customFormat="1" ht="12">
      <c r="B453" s="233"/>
      <c r="C453" s="234"/>
      <c r="D453" s="194" t="s">
        <v>237</v>
      </c>
      <c r="E453" s="235" t="s">
        <v>1</v>
      </c>
      <c r="F453" s="236" t="s">
        <v>240</v>
      </c>
      <c r="G453" s="234"/>
      <c r="H453" s="237">
        <v>20.952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237</v>
      </c>
      <c r="AU453" s="243" t="s">
        <v>86</v>
      </c>
      <c r="AV453" s="15" t="s">
        <v>140</v>
      </c>
      <c r="AW453" s="15" t="s">
        <v>32</v>
      </c>
      <c r="AX453" s="15" t="s">
        <v>84</v>
      </c>
      <c r="AY453" s="243" t="s">
        <v>135</v>
      </c>
    </row>
    <row r="454" spans="1:65" s="2" customFormat="1" ht="24.2" customHeight="1">
      <c r="A454" s="35"/>
      <c r="B454" s="36"/>
      <c r="C454" s="180" t="s">
        <v>599</v>
      </c>
      <c r="D454" s="180" t="s">
        <v>136</v>
      </c>
      <c r="E454" s="181" t="s">
        <v>600</v>
      </c>
      <c r="F454" s="182" t="s">
        <v>601</v>
      </c>
      <c r="G454" s="183" t="s">
        <v>269</v>
      </c>
      <c r="H454" s="184">
        <v>226.984</v>
      </c>
      <c r="I454" s="185"/>
      <c r="J454" s="186">
        <f>ROUND(I454*H454,2)</f>
        <v>0</v>
      </c>
      <c r="K454" s="187"/>
      <c r="L454" s="40"/>
      <c r="M454" s="188" t="s">
        <v>1</v>
      </c>
      <c r="N454" s="189" t="s">
        <v>41</v>
      </c>
      <c r="O454" s="72"/>
      <c r="P454" s="190">
        <f>O454*H454</f>
        <v>0</v>
      </c>
      <c r="Q454" s="190">
        <v>0</v>
      </c>
      <c r="R454" s="190">
        <f>Q454*H454</f>
        <v>0</v>
      </c>
      <c r="S454" s="190">
        <v>0</v>
      </c>
      <c r="T454" s="191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2" t="s">
        <v>140</v>
      </c>
      <c r="AT454" s="192" t="s">
        <v>136</v>
      </c>
      <c r="AU454" s="192" t="s">
        <v>86</v>
      </c>
      <c r="AY454" s="18" t="s">
        <v>135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8" t="s">
        <v>84</v>
      </c>
      <c r="BK454" s="193">
        <f>ROUND(I454*H454,2)</f>
        <v>0</v>
      </c>
      <c r="BL454" s="18" t="s">
        <v>140</v>
      </c>
      <c r="BM454" s="192" t="s">
        <v>602</v>
      </c>
    </row>
    <row r="455" spans="2:51" s="13" customFormat="1" ht="12">
      <c r="B455" s="212"/>
      <c r="C455" s="213"/>
      <c r="D455" s="194" t="s">
        <v>237</v>
      </c>
      <c r="E455" s="214" t="s">
        <v>1</v>
      </c>
      <c r="F455" s="215" t="s">
        <v>522</v>
      </c>
      <c r="G455" s="213"/>
      <c r="H455" s="214" t="s">
        <v>1</v>
      </c>
      <c r="I455" s="216"/>
      <c r="J455" s="213"/>
      <c r="K455" s="213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237</v>
      </c>
      <c r="AU455" s="221" t="s">
        <v>86</v>
      </c>
      <c r="AV455" s="13" t="s">
        <v>84</v>
      </c>
      <c r="AW455" s="13" t="s">
        <v>32</v>
      </c>
      <c r="AX455" s="13" t="s">
        <v>76</v>
      </c>
      <c r="AY455" s="221" t="s">
        <v>135</v>
      </c>
    </row>
    <row r="456" spans="2:51" s="14" customFormat="1" ht="12">
      <c r="B456" s="222"/>
      <c r="C456" s="223"/>
      <c r="D456" s="194" t="s">
        <v>237</v>
      </c>
      <c r="E456" s="224" t="s">
        <v>1</v>
      </c>
      <c r="F456" s="225" t="s">
        <v>306</v>
      </c>
      <c r="G456" s="223"/>
      <c r="H456" s="226">
        <v>39.744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237</v>
      </c>
      <c r="AU456" s="232" t="s">
        <v>86</v>
      </c>
      <c r="AV456" s="14" t="s">
        <v>86</v>
      </c>
      <c r="AW456" s="14" t="s">
        <v>32</v>
      </c>
      <c r="AX456" s="14" t="s">
        <v>76</v>
      </c>
      <c r="AY456" s="232" t="s">
        <v>135</v>
      </c>
    </row>
    <row r="457" spans="2:51" s="13" customFormat="1" ht="12">
      <c r="B457" s="212"/>
      <c r="C457" s="213"/>
      <c r="D457" s="194" t="s">
        <v>237</v>
      </c>
      <c r="E457" s="214" t="s">
        <v>1</v>
      </c>
      <c r="F457" s="215" t="s">
        <v>307</v>
      </c>
      <c r="G457" s="213"/>
      <c r="H457" s="214" t="s">
        <v>1</v>
      </c>
      <c r="I457" s="216"/>
      <c r="J457" s="213"/>
      <c r="K457" s="213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237</v>
      </c>
      <c r="AU457" s="221" t="s">
        <v>86</v>
      </c>
      <c r="AV457" s="13" t="s">
        <v>84</v>
      </c>
      <c r="AW457" s="13" t="s">
        <v>32</v>
      </c>
      <c r="AX457" s="13" t="s">
        <v>76</v>
      </c>
      <c r="AY457" s="221" t="s">
        <v>135</v>
      </c>
    </row>
    <row r="458" spans="2:51" s="14" customFormat="1" ht="12">
      <c r="B458" s="222"/>
      <c r="C458" s="223"/>
      <c r="D458" s="194" t="s">
        <v>237</v>
      </c>
      <c r="E458" s="224" t="s">
        <v>1</v>
      </c>
      <c r="F458" s="225" t="s">
        <v>308</v>
      </c>
      <c r="G458" s="223"/>
      <c r="H458" s="226">
        <v>94.86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237</v>
      </c>
      <c r="AU458" s="232" t="s">
        <v>86</v>
      </c>
      <c r="AV458" s="14" t="s">
        <v>86</v>
      </c>
      <c r="AW458" s="14" t="s">
        <v>32</v>
      </c>
      <c r="AX458" s="14" t="s">
        <v>76</v>
      </c>
      <c r="AY458" s="232" t="s">
        <v>135</v>
      </c>
    </row>
    <row r="459" spans="2:51" s="13" customFormat="1" ht="12">
      <c r="B459" s="212"/>
      <c r="C459" s="213"/>
      <c r="D459" s="194" t="s">
        <v>237</v>
      </c>
      <c r="E459" s="214" t="s">
        <v>1</v>
      </c>
      <c r="F459" s="215" t="s">
        <v>603</v>
      </c>
      <c r="G459" s="213"/>
      <c r="H459" s="214" t="s">
        <v>1</v>
      </c>
      <c r="I459" s="216"/>
      <c r="J459" s="213"/>
      <c r="K459" s="213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237</v>
      </c>
      <c r="AU459" s="221" t="s">
        <v>86</v>
      </c>
      <c r="AV459" s="13" t="s">
        <v>84</v>
      </c>
      <c r="AW459" s="13" t="s">
        <v>32</v>
      </c>
      <c r="AX459" s="13" t="s">
        <v>76</v>
      </c>
      <c r="AY459" s="221" t="s">
        <v>135</v>
      </c>
    </row>
    <row r="460" spans="2:51" s="14" customFormat="1" ht="12">
      <c r="B460" s="222"/>
      <c r="C460" s="223"/>
      <c r="D460" s="194" t="s">
        <v>237</v>
      </c>
      <c r="E460" s="224" t="s">
        <v>1</v>
      </c>
      <c r="F460" s="225" t="s">
        <v>604</v>
      </c>
      <c r="G460" s="223"/>
      <c r="H460" s="226">
        <v>92.38</v>
      </c>
      <c r="I460" s="227"/>
      <c r="J460" s="223"/>
      <c r="K460" s="223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237</v>
      </c>
      <c r="AU460" s="232" t="s">
        <v>86</v>
      </c>
      <c r="AV460" s="14" t="s">
        <v>86</v>
      </c>
      <c r="AW460" s="14" t="s">
        <v>32</v>
      </c>
      <c r="AX460" s="14" t="s">
        <v>76</v>
      </c>
      <c r="AY460" s="232" t="s">
        <v>135</v>
      </c>
    </row>
    <row r="461" spans="2:51" s="15" customFormat="1" ht="12">
      <c r="B461" s="233"/>
      <c r="C461" s="234"/>
      <c r="D461" s="194" t="s">
        <v>237</v>
      </c>
      <c r="E461" s="235" t="s">
        <v>1</v>
      </c>
      <c r="F461" s="236" t="s">
        <v>240</v>
      </c>
      <c r="G461" s="234"/>
      <c r="H461" s="237">
        <v>226.98399999999998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237</v>
      </c>
      <c r="AU461" s="243" t="s">
        <v>86</v>
      </c>
      <c r="AV461" s="15" t="s">
        <v>140</v>
      </c>
      <c r="AW461" s="15" t="s">
        <v>32</v>
      </c>
      <c r="AX461" s="15" t="s">
        <v>84</v>
      </c>
      <c r="AY461" s="243" t="s">
        <v>135</v>
      </c>
    </row>
    <row r="462" spans="1:65" s="2" customFormat="1" ht="16.5" customHeight="1">
      <c r="A462" s="35"/>
      <c r="B462" s="36"/>
      <c r="C462" s="180" t="s">
        <v>433</v>
      </c>
      <c r="D462" s="180" t="s">
        <v>136</v>
      </c>
      <c r="E462" s="181" t="s">
        <v>605</v>
      </c>
      <c r="F462" s="182" t="s">
        <v>606</v>
      </c>
      <c r="G462" s="183" t="s">
        <v>254</v>
      </c>
      <c r="H462" s="184">
        <v>3.257</v>
      </c>
      <c r="I462" s="185"/>
      <c r="J462" s="186">
        <f>ROUND(I462*H462,2)</f>
        <v>0</v>
      </c>
      <c r="K462" s="187"/>
      <c r="L462" s="40"/>
      <c r="M462" s="188" t="s">
        <v>1</v>
      </c>
      <c r="N462" s="189" t="s">
        <v>41</v>
      </c>
      <c r="O462" s="72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192" t="s">
        <v>140</v>
      </c>
      <c r="AT462" s="192" t="s">
        <v>136</v>
      </c>
      <c r="AU462" s="192" t="s">
        <v>86</v>
      </c>
      <c r="AY462" s="18" t="s">
        <v>135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18" t="s">
        <v>84</v>
      </c>
      <c r="BK462" s="193">
        <f>ROUND(I462*H462,2)</f>
        <v>0</v>
      </c>
      <c r="BL462" s="18" t="s">
        <v>140</v>
      </c>
      <c r="BM462" s="192" t="s">
        <v>607</v>
      </c>
    </row>
    <row r="463" spans="2:51" s="13" customFormat="1" ht="12">
      <c r="B463" s="212"/>
      <c r="C463" s="213"/>
      <c r="D463" s="194" t="s">
        <v>237</v>
      </c>
      <c r="E463" s="214" t="s">
        <v>1</v>
      </c>
      <c r="F463" s="215" t="s">
        <v>299</v>
      </c>
      <c r="G463" s="213"/>
      <c r="H463" s="214" t="s">
        <v>1</v>
      </c>
      <c r="I463" s="216"/>
      <c r="J463" s="213"/>
      <c r="K463" s="213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237</v>
      </c>
      <c r="AU463" s="221" t="s">
        <v>86</v>
      </c>
      <c r="AV463" s="13" t="s">
        <v>84</v>
      </c>
      <c r="AW463" s="13" t="s">
        <v>32</v>
      </c>
      <c r="AX463" s="13" t="s">
        <v>76</v>
      </c>
      <c r="AY463" s="221" t="s">
        <v>135</v>
      </c>
    </row>
    <row r="464" spans="2:51" s="14" customFormat="1" ht="12">
      <c r="B464" s="222"/>
      <c r="C464" s="223"/>
      <c r="D464" s="194" t="s">
        <v>237</v>
      </c>
      <c r="E464" s="224" t="s">
        <v>1</v>
      </c>
      <c r="F464" s="225" t="s">
        <v>608</v>
      </c>
      <c r="G464" s="223"/>
      <c r="H464" s="226">
        <v>1.952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237</v>
      </c>
      <c r="AU464" s="232" t="s">
        <v>86</v>
      </c>
      <c r="AV464" s="14" t="s">
        <v>86</v>
      </c>
      <c r="AW464" s="14" t="s">
        <v>32</v>
      </c>
      <c r="AX464" s="14" t="s">
        <v>76</v>
      </c>
      <c r="AY464" s="232" t="s">
        <v>135</v>
      </c>
    </row>
    <row r="465" spans="2:51" s="13" customFormat="1" ht="12">
      <c r="B465" s="212"/>
      <c r="C465" s="213"/>
      <c r="D465" s="194" t="s">
        <v>237</v>
      </c>
      <c r="E465" s="214" t="s">
        <v>1</v>
      </c>
      <c r="F465" s="215" t="s">
        <v>522</v>
      </c>
      <c r="G465" s="213"/>
      <c r="H465" s="214" t="s">
        <v>1</v>
      </c>
      <c r="I465" s="216"/>
      <c r="J465" s="213"/>
      <c r="K465" s="213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237</v>
      </c>
      <c r="AU465" s="221" t="s">
        <v>86</v>
      </c>
      <c r="AV465" s="13" t="s">
        <v>84</v>
      </c>
      <c r="AW465" s="13" t="s">
        <v>32</v>
      </c>
      <c r="AX465" s="13" t="s">
        <v>76</v>
      </c>
      <c r="AY465" s="221" t="s">
        <v>135</v>
      </c>
    </row>
    <row r="466" spans="2:51" s="14" customFormat="1" ht="12">
      <c r="B466" s="222"/>
      <c r="C466" s="223"/>
      <c r="D466" s="194" t="s">
        <v>237</v>
      </c>
      <c r="E466" s="224" t="s">
        <v>1</v>
      </c>
      <c r="F466" s="225" t="s">
        <v>609</v>
      </c>
      <c r="G466" s="223"/>
      <c r="H466" s="226">
        <v>0.229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237</v>
      </c>
      <c r="AU466" s="232" t="s">
        <v>86</v>
      </c>
      <c r="AV466" s="14" t="s">
        <v>86</v>
      </c>
      <c r="AW466" s="14" t="s">
        <v>32</v>
      </c>
      <c r="AX466" s="14" t="s">
        <v>76</v>
      </c>
      <c r="AY466" s="232" t="s">
        <v>135</v>
      </c>
    </row>
    <row r="467" spans="2:51" s="13" customFormat="1" ht="12">
      <c r="B467" s="212"/>
      <c r="C467" s="213"/>
      <c r="D467" s="194" t="s">
        <v>237</v>
      </c>
      <c r="E467" s="214" t="s">
        <v>1</v>
      </c>
      <c r="F467" s="215" t="s">
        <v>307</v>
      </c>
      <c r="G467" s="213"/>
      <c r="H467" s="214" t="s">
        <v>1</v>
      </c>
      <c r="I467" s="216"/>
      <c r="J467" s="213"/>
      <c r="K467" s="213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237</v>
      </c>
      <c r="AU467" s="221" t="s">
        <v>86</v>
      </c>
      <c r="AV467" s="13" t="s">
        <v>84</v>
      </c>
      <c r="AW467" s="13" t="s">
        <v>32</v>
      </c>
      <c r="AX467" s="13" t="s">
        <v>76</v>
      </c>
      <c r="AY467" s="221" t="s">
        <v>135</v>
      </c>
    </row>
    <row r="468" spans="2:51" s="14" customFormat="1" ht="12">
      <c r="B468" s="222"/>
      <c r="C468" s="223"/>
      <c r="D468" s="194" t="s">
        <v>237</v>
      </c>
      <c r="E468" s="224" t="s">
        <v>1</v>
      </c>
      <c r="F468" s="225" t="s">
        <v>610</v>
      </c>
      <c r="G468" s="223"/>
      <c r="H468" s="226">
        <v>0.545</v>
      </c>
      <c r="I468" s="227"/>
      <c r="J468" s="223"/>
      <c r="K468" s="223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237</v>
      </c>
      <c r="AU468" s="232" t="s">
        <v>86</v>
      </c>
      <c r="AV468" s="14" t="s">
        <v>86</v>
      </c>
      <c r="AW468" s="14" t="s">
        <v>32</v>
      </c>
      <c r="AX468" s="14" t="s">
        <v>76</v>
      </c>
      <c r="AY468" s="232" t="s">
        <v>135</v>
      </c>
    </row>
    <row r="469" spans="2:51" s="13" customFormat="1" ht="12">
      <c r="B469" s="212"/>
      <c r="C469" s="213"/>
      <c r="D469" s="194" t="s">
        <v>237</v>
      </c>
      <c r="E469" s="214" t="s">
        <v>1</v>
      </c>
      <c r="F469" s="215" t="s">
        <v>603</v>
      </c>
      <c r="G469" s="213"/>
      <c r="H469" s="214" t="s">
        <v>1</v>
      </c>
      <c r="I469" s="216"/>
      <c r="J469" s="213"/>
      <c r="K469" s="213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237</v>
      </c>
      <c r="AU469" s="221" t="s">
        <v>86</v>
      </c>
      <c r="AV469" s="13" t="s">
        <v>84</v>
      </c>
      <c r="AW469" s="13" t="s">
        <v>32</v>
      </c>
      <c r="AX469" s="13" t="s">
        <v>76</v>
      </c>
      <c r="AY469" s="221" t="s">
        <v>135</v>
      </c>
    </row>
    <row r="470" spans="2:51" s="14" customFormat="1" ht="12">
      <c r="B470" s="222"/>
      <c r="C470" s="223"/>
      <c r="D470" s="194" t="s">
        <v>237</v>
      </c>
      <c r="E470" s="224" t="s">
        <v>1</v>
      </c>
      <c r="F470" s="225" t="s">
        <v>611</v>
      </c>
      <c r="G470" s="223"/>
      <c r="H470" s="226">
        <v>0.531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237</v>
      </c>
      <c r="AU470" s="232" t="s">
        <v>86</v>
      </c>
      <c r="AV470" s="14" t="s">
        <v>86</v>
      </c>
      <c r="AW470" s="14" t="s">
        <v>32</v>
      </c>
      <c r="AX470" s="14" t="s">
        <v>76</v>
      </c>
      <c r="AY470" s="232" t="s">
        <v>135</v>
      </c>
    </row>
    <row r="471" spans="2:51" s="15" customFormat="1" ht="12">
      <c r="B471" s="233"/>
      <c r="C471" s="234"/>
      <c r="D471" s="194" t="s">
        <v>237</v>
      </c>
      <c r="E471" s="235" t="s">
        <v>1</v>
      </c>
      <c r="F471" s="236" t="s">
        <v>240</v>
      </c>
      <c r="G471" s="234"/>
      <c r="H471" s="237">
        <v>3.257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237</v>
      </c>
      <c r="AU471" s="243" t="s">
        <v>86</v>
      </c>
      <c r="AV471" s="15" t="s">
        <v>140</v>
      </c>
      <c r="AW471" s="15" t="s">
        <v>32</v>
      </c>
      <c r="AX471" s="15" t="s">
        <v>84</v>
      </c>
      <c r="AY471" s="243" t="s">
        <v>135</v>
      </c>
    </row>
    <row r="472" spans="1:65" s="2" customFormat="1" ht="24.2" customHeight="1">
      <c r="A472" s="35"/>
      <c r="B472" s="36"/>
      <c r="C472" s="180" t="s">
        <v>612</v>
      </c>
      <c r="D472" s="180" t="s">
        <v>136</v>
      </c>
      <c r="E472" s="181" t="s">
        <v>613</v>
      </c>
      <c r="F472" s="182" t="s">
        <v>614</v>
      </c>
      <c r="G472" s="183" t="s">
        <v>269</v>
      </c>
      <c r="H472" s="184">
        <v>496.192</v>
      </c>
      <c r="I472" s="185"/>
      <c r="J472" s="186">
        <f>ROUND(I472*H472,2)</f>
        <v>0</v>
      </c>
      <c r="K472" s="187"/>
      <c r="L472" s="40"/>
      <c r="M472" s="188" t="s">
        <v>1</v>
      </c>
      <c r="N472" s="189" t="s">
        <v>41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140</v>
      </c>
      <c r="AT472" s="192" t="s">
        <v>136</v>
      </c>
      <c r="AU472" s="192" t="s">
        <v>86</v>
      </c>
      <c r="AY472" s="18" t="s">
        <v>135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84</v>
      </c>
      <c r="BK472" s="193">
        <f>ROUND(I472*H472,2)</f>
        <v>0</v>
      </c>
      <c r="BL472" s="18" t="s">
        <v>140</v>
      </c>
      <c r="BM472" s="192" t="s">
        <v>615</v>
      </c>
    </row>
    <row r="473" spans="2:51" s="13" customFormat="1" ht="12">
      <c r="B473" s="212"/>
      <c r="C473" s="213"/>
      <c r="D473" s="194" t="s">
        <v>237</v>
      </c>
      <c r="E473" s="214" t="s">
        <v>1</v>
      </c>
      <c r="F473" s="215" t="s">
        <v>616</v>
      </c>
      <c r="G473" s="213"/>
      <c r="H473" s="214" t="s">
        <v>1</v>
      </c>
      <c r="I473" s="216"/>
      <c r="J473" s="213"/>
      <c r="K473" s="213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237</v>
      </c>
      <c r="AU473" s="221" t="s">
        <v>86</v>
      </c>
      <c r="AV473" s="13" t="s">
        <v>84</v>
      </c>
      <c r="AW473" s="13" t="s">
        <v>32</v>
      </c>
      <c r="AX473" s="13" t="s">
        <v>76</v>
      </c>
      <c r="AY473" s="221" t="s">
        <v>135</v>
      </c>
    </row>
    <row r="474" spans="2:51" s="14" customFormat="1" ht="12">
      <c r="B474" s="222"/>
      <c r="C474" s="223"/>
      <c r="D474" s="194" t="s">
        <v>237</v>
      </c>
      <c r="E474" s="224" t="s">
        <v>1</v>
      </c>
      <c r="F474" s="225" t="s">
        <v>617</v>
      </c>
      <c r="G474" s="223"/>
      <c r="H474" s="226">
        <v>119.232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237</v>
      </c>
      <c r="AU474" s="232" t="s">
        <v>86</v>
      </c>
      <c r="AV474" s="14" t="s">
        <v>86</v>
      </c>
      <c r="AW474" s="14" t="s">
        <v>32</v>
      </c>
      <c r="AX474" s="14" t="s">
        <v>76</v>
      </c>
      <c r="AY474" s="232" t="s">
        <v>135</v>
      </c>
    </row>
    <row r="475" spans="2:51" s="13" customFormat="1" ht="12">
      <c r="B475" s="212"/>
      <c r="C475" s="213"/>
      <c r="D475" s="194" t="s">
        <v>237</v>
      </c>
      <c r="E475" s="214" t="s">
        <v>1</v>
      </c>
      <c r="F475" s="215" t="s">
        <v>307</v>
      </c>
      <c r="G475" s="213"/>
      <c r="H475" s="214" t="s">
        <v>1</v>
      </c>
      <c r="I475" s="216"/>
      <c r="J475" s="213"/>
      <c r="K475" s="213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237</v>
      </c>
      <c r="AU475" s="221" t="s">
        <v>86</v>
      </c>
      <c r="AV475" s="13" t="s">
        <v>84</v>
      </c>
      <c r="AW475" s="13" t="s">
        <v>32</v>
      </c>
      <c r="AX475" s="13" t="s">
        <v>76</v>
      </c>
      <c r="AY475" s="221" t="s">
        <v>135</v>
      </c>
    </row>
    <row r="476" spans="2:51" s="14" customFormat="1" ht="12">
      <c r="B476" s="222"/>
      <c r="C476" s="223"/>
      <c r="D476" s="194" t="s">
        <v>237</v>
      </c>
      <c r="E476" s="224" t="s">
        <v>1</v>
      </c>
      <c r="F476" s="225" t="s">
        <v>618</v>
      </c>
      <c r="G476" s="223"/>
      <c r="H476" s="226">
        <v>284.58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237</v>
      </c>
      <c r="AU476" s="232" t="s">
        <v>86</v>
      </c>
      <c r="AV476" s="14" t="s">
        <v>86</v>
      </c>
      <c r="AW476" s="14" t="s">
        <v>32</v>
      </c>
      <c r="AX476" s="14" t="s">
        <v>76</v>
      </c>
      <c r="AY476" s="232" t="s">
        <v>135</v>
      </c>
    </row>
    <row r="477" spans="2:51" s="13" customFormat="1" ht="12">
      <c r="B477" s="212"/>
      <c r="C477" s="213"/>
      <c r="D477" s="194" t="s">
        <v>237</v>
      </c>
      <c r="E477" s="214" t="s">
        <v>1</v>
      </c>
      <c r="F477" s="215" t="s">
        <v>603</v>
      </c>
      <c r="G477" s="213"/>
      <c r="H477" s="214" t="s">
        <v>1</v>
      </c>
      <c r="I477" s="216"/>
      <c r="J477" s="213"/>
      <c r="K477" s="213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237</v>
      </c>
      <c r="AU477" s="221" t="s">
        <v>86</v>
      </c>
      <c r="AV477" s="13" t="s">
        <v>84</v>
      </c>
      <c r="AW477" s="13" t="s">
        <v>32</v>
      </c>
      <c r="AX477" s="13" t="s">
        <v>76</v>
      </c>
      <c r="AY477" s="221" t="s">
        <v>135</v>
      </c>
    </row>
    <row r="478" spans="2:51" s="14" customFormat="1" ht="12">
      <c r="B478" s="222"/>
      <c r="C478" s="223"/>
      <c r="D478" s="194" t="s">
        <v>237</v>
      </c>
      <c r="E478" s="224" t="s">
        <v>1</v>
      </c>
      <c r="F478" s="225" t="s">
        <v>604</v>
      </c>
      <c r="G478" s="223"/>
      <c r="H478" s="226">
        <v>92.38</v>
      </c>
      <c r="I478" s="227"/>
      <c r="J478" s="223"/>
      <c r="K478" s="223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237</v>
      </c>
      <c r="AU478" s="232" t="s">
        <v>86</v>
      </c>
      <c r="AV478" s="14" t="s">
        <v>86</v>
      </c>
      <c r="AW478" s="14" t="s">
        <v>32</v>
      </c>
      <c r="AX478" s="14" t="s">
        <v>76</v>
      </c>
      <c r="AY478" s="232" t="s">
        <v>135</v>
      </c>
    </row>
    <row r="479" spans="2:51" s="15" customFormat="1" ht="12">
      <c r="B479" s="233"/>
      <c r="C479" s="234"/>
      <c r="D479" s="194" t="s">
        <v>237</v>
      </c>
      <c r="E479" s="235" t="s">
        <v>1</v>
      </c>
      <c r="F479" s="236" t="s">
        <v>240</v>
      </c>
      <c r="G479" s="234"/>
      <c r="H479" s="237">
        <v>496.192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237</v>
      </c>
      <c r="AU479" s="243" t="s">
        <v>86</v>
      </c>
      <c r="AV479" s="15" t="s">
        <v>140</v>
      </c>
      <c r="AW479" s="15" t="s">
        <v>32</v>
      </c>
      <c r="AX479" s="15" t="s">
        <v>84</v>
      </c>
      <c r="AY479" s="243" t="s">
        <v>135</v>
      </c>
    </row>
    <row r="480" spans="1:65" s="2" customFormat="1" ht="24.2" customHeight="1">
      <c r="A480" s="35"/>
      <c r="B480" s="36"/>
      <c r="C480" s="180" t="s">
        <v>436</v>
      </c>
      <c r="D480" s="180" t="s">
        <v>136</v>
      </c>
      <c r="E480" s="181" t="s">
        <v>619</v>
      </c>
      <c r="F480" s="182" t="s">
        <v>620</v>
      </c>
      <c r="G480" s="183" t="s">
        <v>269</v>
      </c>
      <c r="H480" s="184">
        <v>35.02</v>
      </c>
      <c r="I480" s="185"/>
      <c r="J480" s="186">
        <f>ROUND(I480*H480,2)</f>
        <v>0</v>
      </c>
      <c r="K480" s="187"/>
      <c r="L480" s="40"/>
      <c r="M480" s="188" t="s">
        <v>1</v>
      </c>
      <c r="N480" s="189" t="s">
        <v>41</v>
      </c>
      <c r="O480" s="72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2" t="s">
        <v>140</v>
      </c>
      <c r="AT480" s="192" t="s">
        <v>136</v>
      </c>
      <c r="AU480" s="192" t="s">
        <v>86</v>
      </c>
      <c r="AY480" s="18" t="s">
        <v>135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8" t="s">
        <v>84</v>
      </c>
      <c r="BK480" s="193">
        <f>ROUND(I480*H480,2)</f>
        <v>0</v>
      </c>
      <c r="BL480" s="18" t="s">
        <v>140</v>
      </c>
      <c r="BM480" s="192" t="s">
        <v>621</v>
      </c>
    </row>
    <row r="481" spans="2:51" s="13" customFormat="1" ht="12">
      <c r="B481" s="212"/>
      <c r="C481" s="213"/>
      <c r="D481" s="194" t="s">
        <v>237</v>
      </c>
      <c r="E481" s="214" t="s">
        <v>1</v>
      </c>
      <c r="F481" s="215" t="s">
        <v>301</v>
      </c>
      <c r="G481" s="213"/>
      <c r="H481" s="214" t="s">
        <v>1</v>
      </c>
      <c r="I481" s="216"/>
      <c r="J481" s="213"/>
      <c r="K481" s="213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237</v>
      </c>
      <c r="AU481" s="221" t="s">
        <v>86</v>
      </c>
      <c r="AV481" s="13" t="s">
        <v>84</v>
      </c>
      <c r="AW481" s="13" t="s">
        <v>32</v>
      </c>
      <c r="AX481" s="13" t="s">
        <v>76</v>
      </c>
      <c r="AY481" s="221" t="s">
        <v>135</v>
      </c>
    </row>
    <row r="482" spans="2:51" s="14" customFormat="1" ht="12">
      <c r="B482" s="222"/>
      <c r="C482" s="223"/>
      <c r="D482" s="194" t="s">
        <v>237</v>
      </c>
      <c r="E482" s="224" t="s">
        <v>1</v>
      </c>
      <c r="F482" s="225" t="s">
        <v>302</v>
      </c>
      <c r="G482" s="223"/>
      <c r="H482" s="226">
        <v>35.02</v>
      </c>
      <c r="I482" s="227"/>
      <c r="J482" s="223"/>
      <c r="K482" s="223"/>
      <c r="L482" s="228"/>
      <c r="M482" s="229"/>
      <c r="N482" s="230"/>
      <c r="O482" s="230"/>
      <c r="P482" s="230"/>
      <c r="Q482" s="230"/>
      <c r="R482" s="230"/>
      <c r="S482" s="230"/>
      <c r="T482" s="231"/>
      <c r="AT482" s="232" t="s">
        <v>237</v>
      </c>
      <c r="AU482" s="232" t="s">
        <v>86</v>
      </c>
      <c r="AV482" s="14" t="s">
        <v>86</v>
      </c>
      <c r="AW482" s="14" t="s">
        <v>32</v>
      </c>
      <c r="AX482" s="14" t="s">
        <v>76</v>
      </c>
      <c r="AY482" s="232" t="s">
        <v>135</v>
      </c>
    </row>
    <row r="483" spans="2:51" s="15" customFormat="1" ht="12">
      <c r="B483" s="233"/>
      <c r="C483" s="234"/>
      <c r="D483" s="194" t="s">
        <v>237</v>
      </c>
      <c r="E483" s="235" t="s">
        <v>1</v>
      </c>
      <c r="F483" s="236" t="s">
        <v>240</v>
      </c>
      <c r="G483" s="234"/>
      <c r="H483" s="237">
        <v>35.02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237</v>
      </c>
      <c r="AU483" s="243" t="s">
        <v>86</v>
      </c>
      <c r="AV483" s="15" t="s">
        <v>140</v>
      </c>
      <c r="AW483" s="15" t="s">
        <v>32</v>
      </c>
      <c r="AX483" s="15" t="s">
        <v>84</v>
      </c>
      <c r="AY483" s="243" t="s">
        <v>135</v>
      </c>
    </row>
    <row r="484" spans="2:63" s="11" customFormat="1" ht="22.9" customHeight="1">
      <c r="B484" s="166"/>
      <c r="C484" s="167"/>
      <c r="D484" s="168" t="s">
        <v>75</v>
      </c>
      <c r="E484" s="210" t="s">
        <v>174</v>
      </c>
      <c r="F484" s="210" t="s">
        <v>622</v>
      </c>
      <c r="G484" s="167"/>
      <c r="H484" s="167"/>
      <c r="I484" s="170"/>
      <c r="J484" s="211">
        <f>BK484</f>
        <v>0</v>
      </c>
      <c r="K484" s="167"/>
      <c r="L484" s="172"/>
      <c r="M484" s="173"/>
      <c r="N484" s="174"/>
      <c r="O484" s="174"/>
      <c r="P484" s="175">
        <f>SUM(P485:P520)</f>
        <v>0</v>
      </c>
      <c r="Q484" s="174"/>
      <c r="R484" s="175">
        <f>SUM(R485:R520)</f>
        <v>0</v>
      </c>
      <c r="S484" s="174"/>
      <c r="T484" s="176">
        <f>SUM(T485:T520)</f>
        <v>0</v>
      </c>
      <c r="AR484" s="177" t="s">
        <v>84</v>
      </c>
      <c r="AT484" s="178" t="s">
        <v>75</v>
      </c>
      <c r="AU484" s="178" t="s">
        <v>84</v>
      </c>
      <c r="AY484" s="177" t="s">
        <v>135</v>
      </c>
      <c r="BK484" s="179">
        <f>SUM(BK485:BK520)</f>
        <v>0</v>
      </c>
    </row>
    <row r="485" spans="1:65" s="2" customFormat="1" ht="37.9" customHeight="1">
      <c r="A485" s="35"/>
      <c r="B485" s="36"/>
      <c r="C485" s="180" t="s">
        <v>623</v>
      </c>
      <c r="D485" s="180" t="s">
        <v>136</v>
      </c>
      <c r="E485" s="181" t="s">
        <v>624</v>
      </c>
      <c r="F485" s="182" t="s">
        <v>625</v>
      </c>
      <c r="G485" s="183" t="s">
        <v>269</v>
      </c>
      <c r="H485" s="184">
        <v>296.4</v>
      </c>
      <c r="I485" s="185"/>
      <c r="J485" s="186">
        <f>ROUND(I485*H485,2)</f>
        <v>0</v>
      </c>
      <c r="K485" s="187"/>
      <c r="L485" s="40"/>
      <c r="M485" s="188" t="s">
        <v>1</v>
      </c>
      <c r="N485" s="189" t="s">
        <v>41</v>
      </c>
      <c r="O485" s="7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2" t="s">
        <v>140</v>
      </c>
      <c r="AT485" s="192" t="s">
        <v>136</v>
      </c>
      <c r="AU485" s="192" t="s">
        <v>86</v>
      </c>
      <c r="AY485" s="18" t="s">
        <v>135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8" t="s">
        <v>84</v>
      </c>
      <c r="BK485" s="193">
        <f>ROUND(I485*H485,2)</f>
        <v>0</v>
      </c>
      <c r="BL485" s="18" t="s">
        <v>140</v>
      </c>
      <c r="BM485" s="192" t="s">
        <v>626</v>
      </c>
    </row>
    <row r="486" spans="2:51" s="14" customFormat="1" ht="12">
      <c r="B486" s="222"/>
      <c r="C486" s="223"/>
      <c r="D486" s="194" t="s">
        <v>237</v>
      </c>
      <c r="E486" s="224" t="s">
        <v>1</v>
      </c>
      <c r="F486" s="225" t="s">
        <v>627</v>
      </c>
      <c r="G486" s="223"/>
      <c r="H486" s="226">
        <v>296.4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237</v>
      </c>
      <c r="AU486" s="232" t="s">
        <v>86</v>
      </c>
      <c r="AV486" s="14" t="s">
        <v>86</v>
      </c>
      <c r="AW486" s="14" t="s">
        <v>32</v>
      </c>
      <c r="AX486" s="14" t="s">
        <v>76</v>
      </c>
      <c r="AY486" s="232" t="s">
        <v>135</v>
      </c>
    </row>
    <row r="487" spans="2:51" s="15" customFormat="1" ht="12">
      <c r="B487" s="233"/>
      <c r="C487" s="234"/>
      <c r="D487" s="194" t="s">
        <v>237</v>
      </c>
      <c r="E487" s="235" t="s">
        <v>1</v>
      </c>
      <c r="F487" s="236" t="s">
        <v>240</v>
      </c>
      <c r="G487" s="234"/>
      <c r="H487" s="237">
        <v>296.4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237</v>
      </c>
      <c r="AU487" s="243" t="s">
        <v>86</v>
      </c>
      <c r="AV487" s="15" t="s">
        <v>140</v>
      </c>
      <c r="AW487" s="15" t="s">
        <v>32</v>
      </c>
      <c r="AX487" s="15" t="s">
        <v>84</v>
      </c>
      <c r="AY487" s="243" t="s">
        <v>135</v>
      </c>
    </row>
    <row r="488" spans="1:65" s="2" customFormat="1" ht="33" customHeight="1">
      <c r="A488" s="35"/>
      <c r="B488" s="36"/>
      <c r="C488" s="180" t="s">
        <v>442</v>
      </c>
      <c r="D488" s="180" t="s">
        <v>136</v>
      </c>
      <c r="E488" s="181" t="s">
        <v>628</v>
      </c>
      <c r="F488" s="182" t="s">
        <v>629</v>
      </c>
      <c r="G488" s="183" t="s">
        <v>269</v>
      </c>
      <c r="H488" s="184">
        <v>5928</v>
      </c>
      <c r="I488" s="185"/>
      <c r="J488" s="186">
        <f>ROUND(I488*H488,2)</f>
        <v>0</v>
      </c>
      <c r="K488" s="187"/>
      <c r="L488" s="40"/>
      <c r="M488" s="188" t="s">
        <v>1</v>
      </c>
      <c r="N488" s="189" t="s">
        <v>41</v>
      </c>
      <c r="O488" s="72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2" t="s">
        <v>140</v>
      </c>
      <c r="AT488" s="192" t="s">
        <v>136</v>
      </c>
      <c r="AU488" s="192" t="s">
        <v>86</v>
      </c>
      <c r="AY488" s="18" t="s">
        <v>135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8" t="s">
        <v>84</v>
      </c>
      <c r="BK488" s="193">
        <f>ROUND(I488*H488,2)</f>
        <v>0</v>
      </c>
      <c r="BL488" s="18" t="s">
        <v>140</v>
      </c>
      <c r="BM488" s="192" t="s">
        <v>630</v>
      </c>
    </row>
    <row r="489" spans="2:51" s="14" customFormat="1" ht="12">
      <c r="B489" s="222"/>
      <c r="C489" s="223"/>
      <c r="D489" s="194" t="s">
        <v>237</v>
      </c>
      <c r="E489" s="224" t="s">
        <v>1</v>
      </c>
      <c r="F489" s="225" t="s">
        <v>631</v>
      </c>
      <c r="G489" s="223"/>
      <c r="H489" s="226">
        <v>5928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237</v>
      </c>
      <c r="AU489" s="232" t="s">
        <v>86</v>
      </c>
      <c r="AV489" s="14" t="s">
        <v>86</v>
      </c>
      <c r="AW489" s="14" t="s">
        <v>32</v>
      </c>
      <c r="AX489" s="14" t="s">
        <v>76</v>
      </c>
      <c r="AY489" s="232" t="s">
        <v>135</v>
      </c>
    </row>
    <row r="490" spans="2:51" s="15" customFormat="1" ht="12">
      <c r="B490" s="233"/>
      <c r="C490" s="234"/>
      <c r="D490" s="194" t="s">
        <v>237</v>
      </c>
      <c r="E490" s="235" t="s">
        <v>1</v>
      </c>
      <c r="F490" s="236" t="s">
        <v>240</v>
      </c>
      <c r="G490" s="234"/>
      <c r="H490" s="237">
        <v>5928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237</v>
      </c>
      <c r="AU490" s="243" t="s">
        <v>86</v>
      </c>
      <c r="AV490" s="15" t="s">
        <v>140</v>
      </c>
      <c r="AW490" s="15" t="s">
        <v>32</v>
      </c>
      <c r="AX490" s="15" t="s">
        <v>84</v>
      </c>
      <c r="AY490" s="243" t="s">
        <v>135</v>
      </c>
    </row>
    <row r="491" spans="1:65" s="2" customFormat="1" ht="37.9" customHeight="1">
      <c r="A491" s="35"/>
      <c r="B491" s="36"/>
      <c r="C491" s="180" t="s">
        <v>632</v>
      </c>
      <c r="D491" s="180" t="s">
        <v>136</v>
      </c>
      <c r="E491" s="181" t="s">
        <v>633</v>
      </c>
      <c r="F491" s="182" t="s">
        <v>634</v>
      </c>
      <c r="G491" s="183" t="s">
        <v>269</v>
      </c>
      <c r="H491" s="184">
        <v>296.4</v>
      </c>
      <c r="I491" s="185"/>
      <c r="J491" s="186">
        <f>ROUND(I491*H491,2)</f>
        <v>0</v>
      </c>
      <c r="K491" s="187"/>
      <c r="L491" s="40"/>
      <c r="M491" s="188" t="s">
        <v>1</v>
      </c>
      <c r="N491" s="189" t="s">
        <v>41</v>
      </c>
      <c r="O491" s="7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2" t="s">
        <v>140</v>
      </c>
      <c r="AT491" s="192" t="s">
        <v>136</v>
      </c>
      <c r="AU491" s="192" t="s">
        <v>86</v>
      </c>
      <c r="AY491" s="18" t="s">
        <v>135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8" t="s">
        <v>84</v>
      </c>
      <c r="BK491" s="193">
        <f>ROUND(I491*H491,2)</f>
        <v>0</v>
      </c>
      <c r="BL491" s="18" t="s">
        <v>140</v>
      </c>
      <c r="BM491" s="192" t="s">
        <v>635</v>
      </c>
    </row>
    <row r="492" spans="2:51" s="14" customFormat="1" ht="12">
      <c r="B492" s="222"/>
      <c r="C492" s="223"/>
      <c r="D492" s="194" t="s">
        <v>237</v>
      </c>
      <c r="E492" s="224" t="s">
        <v>1</v>
      </c>
      <c r="F492" s="225" t="s">
        <v>627</v>
      </c>
      <c r="G492" s="223"/>
      <c r="H492" s="226">
        <v>296.4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237</v>
      </c>
      <c r="AU492" s="232" t="s">
        <v>86</v>
      </c>
      <c r="AV492" s="14" t="s">
        <v>86</v>
      </c>
      <c r="AW492" s="14" t="s">
        <v>32</v>
      </c>
      <c r="AX492" s="14" t="s">
        <v>76</v>
      </c>
      <c r="AY492" s="232" t="s">
        <v>135</v>
      </c>
    </row>
    <row r="493" spans="2:51" s="15" customFormat="1" ht="12">
      <c r="B493" s="233"/>
      <c r="C493" s="234"/>
      <c r="D493" s="194" t="s">
        <v>237</v>
      </c>
      <c r="E493" s="235" t="s">
        <v>1</v>
      </c>
      <c r="F493" s="236" t="s">
        <v>240</v>
      </c>
      <c r="G493" s="234"/>
      <c r="H493" s="237">
        <v>296.4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237</v>
      </c>
      <c r="AU493" s="243" t="s">
        <v>86</v>
      </c>
      <c r="AV493" s="15" t="s">
        <v>140</v>
      </c>
      <c r="AW493" s="15" t="s">
        <v>32</v>
      </c>
      <c r="AX493" s="15" t="s">
        <v>84</v>
      </c>
      <c r="AY493" s="243" t="s">
        <v>135</v>
      </c>
    </row>
    <row r="494" spans="1:65" s="2" customFormat="1" ht="33" customHeight="1">
      <c r="A494" s="35"/>
      <c r="B494" s="36"/>
      <c r="C494" s="180" t="s">
        <v>447</v>
      </c>
      <c r="D494" s="180" t="s">
        <v>136</v>
      </c>
      <c r="E494" s="181" t="s">
        <v>636</v>
      </c>
      <c r="F494" s="182" t="s">
        <v>637</v>
      </c>
      <c r="G494" s="183" t="s">
        <v>269</v>
      </c>
      <c r="H494" s="184">
        <v>167.4</v>
      </c>
      <c r="I494" s="185"/>
      <c r="J494" s="186">
        <f>ROUND(I494*H494,2)</f>
        <v>0</v>
      </c>
      <c r="K494" s="187"/>
      <c r="L494" s="40"/>
      <c r="M494" s="188" t="s">
        <v>1</v>
      </c>
      <c r="N494" s="189" t="s">
        <v>41</v>
      </c>
      <c r="O494" s="72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2" t="s">
        <v>140</v>
      </c>
      <c r="AT494" s="192" t="s">
        <v>136</v>
      </c>
      <c r="AU494" s="192" t="s">
        <v>86</v>
      </c>
      <c r="AY494" s="18" t="s">
        <v>135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8" t="s">
        <v>84</v>
      </c>
      <c r="BK494" s="193">
        <f>ROUND(I494*H494,2)</f>
        <v>0</v>
      </c>
      <c r="BL494" s="18" t="s">
        <v>140</v>
      </c>
      <c r="BM494" s="192" t="s">
        <v>638</v>
      </c>
    </row>
    <row r="495" spans="2:51" s="13" customFormat="1" ht="12">
      <c r="B495" s="212"/>
      <c r="C495" s="213"/>
      <c r="D495" s="194" t="s">
        <v>237</v>
      </c>
      <c r="E495" s="214" t="s">
        <v>1</v>
      </c>
      <c r="F495" s="215" t="s">
        <v>443</v>
      </c>
      <c r="G495" s="213"/>
      <c r="H495" s="214" t="s">
        <v>1</v>
      </c>
      <c r="I495" s="216"/>
      <c r="J495" s="213"/>
      <c r="K495" s="213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237</v>
      </c>
      <c r="AU495" s="221" t="s">
        <v>86</v>
      </c>
      <c r="AV495" s="13" t="s">
        <v>84</v>
      </c>
      <c r="AW495" s="13" t="s">
        <v>32</v>
      </c>
      <c r="AX495" s="13" t="s">
        <v>76</v>
      </c>
      <c r="AY495" s="221" t="s">
        <v>135</v>
      </c>
    </row>
    <row r="496" spans="2:51" s="14" customFormat="1" ht="12">
      <c r="B496" s="222"/>
      <c r="C496" s="223"/>
      <c r="D496" s="194" t="s">
        <v>237</v>
      </c>
      <c r="E496" s="224" t="s">
        <v>1</v>
      </c>
      <c r="F496" s="225" t="s">
        <v>639</v>
      </c>
      <c r="G496" s="223"/>
      <c r="H496" s="226">
        <v>75.7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237</v>
      </c>
      <c r="AU496" s="232" t="s">
        <v>86</v>
      </c>
      <c r="AV496" s="14" t="s">
        <v>86</v>
      </c>
      <c r="AW496" s="14" t="s">
        <v>32</v>
      </c>
      <c r="AX496" s="14" t="s">
        <v>76</v>
      </c>
      <c r="AY496" s="232" t="s">
        <v>135</v>
      </c>
    </row>
    <row r="497" spans="2:51" s="13" customFormat="1" ht="12">
      <c r="B497" s="212"/>
      <c r="C497" s="213"/>
      <c r="D497" s="194" t="s">
        <v>237</v>
      </c>
      <c r="E497" s="214" t="s">
        <v>1</v>
      </c>
      <c r="F497" s="215" t="s">
        <v>640</v>
      </c>
      <c r="G497" s="213"/>
      <c r="H497" s="214" t="s">
        <v>1</v>
      </c>
      <c r="I497" s="216"/>
      <c r="J497" s="213"/>
      <c r="K497" s="213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237</v>
      </c>
      <c r="AU497" s="221" t="s">
        <v>86</v>
      </c>
      <c r="AV497" s="13" t="s">
        <v>84</v>
      </c>
      <c r="AW497" s="13" t="s">
        <v>32</v>
      </c>
      <c r="AX497" s="13" t="s">
        <v>76</v>
      </c>
      <c r="AY497" s="221" t="s">
        <v>135</v>
      </c>
    </row>
    <row r="498" spans="2:51" s="14" customFormat="1" ht="12">
      <c r="B498" s="222"/>
      <c r="C498" s="223"/>
      <c r="D498" s="194" t="s">
        <v>237</v>
      </c>
      <c r="E498" s="224" t="s">
        <v>1</v>
      </c>
      <c r="F498" s="225" t="s">
        <v>641</v>
      </c>
      <c r="G498" s="223"/>
      <c r="H498" s="226">
        <v>91.7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237</v>
      </c>
      <c r="AU498" s="232" t="s">
        <v>86</v>
      </c>
      <c r="AV498" s="14" t="s">
        <v>86</v>
      </c>
      <c r="AW498" s="14" t="s">
        <v>32</v>
      </c>
      <c r="AX498" s="14" t="s">
        <v>76</v>
      </c>
      <c r="AY498" s="232" t="s">
        <v>135</v>
      </c>
    </row>
    <row r="499" spans="2:51" s="15" customFormat="1" ht="12">
      <c r="B499" s="233"/>
      <c r="C499" s="234"/>
      <c r="D499" s="194" t="s">
        <v>237</v>
      </c>
      <c r="E499" s="235" t="s">
        <v>1</v>
      </c>
      <c r="F499" s="236" t="s">
        <v>240</v>
      </c>
      <c r="G499" s="234"/>
      <c r="H499" s="237">
        <v>167.4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237</v>
      </c>
      <c r="AU499" s="243" t="s">
        <v>86</v>
      </c>
      <c r="AV499" s="15" t="s">
        <v>140</v>
      </c>
      <c r="AW499" s="15" t="s">
        <v>32</v>
      </c>
      <c r="AX499" s="15" t="s">
        <v>84</v>
      </c>
      <c r="AY499" s="243" t="s">
        <v>135</v>
      </c>
    </row>
    <row r="500" spans="1:65" s="2" customFormat="1" ht="24.2" customHeight="1">
      <c r="A500" s="35"/>
      <c r="B500" s="36"/>
      <c r="C500" s="180" t="s">
        <v>642</v>
      </c>
      <c r="D500" s="180" t="s">
        <v>136</v>
      </c>
      <c r="E500" s="181" t="s">
        <v>643</v>
      </c>
      <c r="F500" s="182" t="s">
        <v>644</v>
      </c>
      <c r="G500" s="183" t="s">
        <v>269</v>
      </c>
      <c r="H500" s="184">
        <v>167.4</v>
      </c>
      <c r="I500" s="185"/>
      <c r="J500" s="186">
        <f>ROUND(I500*H500,2)</f>
        <v>0</v>
      </c>
      <c r="K500" s="187"/>
      <c r="L500" s="40"/>
      <c r="M500" s="188" t="s">
        <v>1</v>
      </c>
      <c r="N500" s="189" t="s">
        <v>41</v>
      </c>
      <c r="O500" s="7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2" t="s">
        <v>140</v>
      </c>
      <c r="AT500" s="192" t="s">
        <v>136</v>
      </c>
      <c r="AU500" s="192" t="s">
        <v>86</v>
      </c>
      <c r="AY500" s="18" t="s">
        <v>135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8" t="s">
        <v>84</v>
      </c>
      <c r="BK500" s="193">
        <f>ROUND(I500*H500,2)</f>
        <v>0</v>
      </c>
      <c r="BL500" s="18" t="s">
        <v>140</v>
      </c>
      <c r="BM500" s="192" t="s">
        <v>645</v>
      </c>
    </row>
    <row r="501" spans="2:51" s="13" customFormat="1" ht="12">
      <c r="B501" s="212"/>
      <c r="C501" s="213"/>
      <c r="D501" s="194" t="s">
        <v>237</v>
      </c>
      <c r="E501" s="214" t="s">
        <v>1</v>
      </c>
      <c r="F501" s="215" t="s">
        <v>443</v>
      </c>
      <c r="G501" s="213"/>
      <c r="H501" s="214" t="s">
        <v>1</v>
      </c>
      <c r="I501" s="216"/>
      <c r="J501" s="213"/>
      <c r="K501" s="213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237</v>
      </c>
      <c r="AU501" s="221" t="s">
        <v>86</v>
      </c>
      <c r="AV501" s="13" t="s">
        <v>84</v>
      </c>
      <c r="AW501" s="13" t="s">
        <v>32</v>
      </c>
      <c r="AX501" s="13" t="s">
        <v>76</v>
      </c>
      <c r="AY501" s="221" t="s">
        <v>135</v>
      </c>
    </row>
    <row r="502" spans="2:51" s="14" customFormat="1" ht="12">
      <c r="B502" s="222"/>
      <c r="C502" s="223"/>
      <c r="D502" s="194" t="s">
        <v>237</v>
      </c>
      <c r="E502" s="224" t="s">
        <v>1</v>
      </c>
      <c r="F502" s="225" t="s">
        <v>639</v>
      </c>
      <c r="G502" s="223"/>
      <c r="H502" s="226">
        <v>75.7</v>
      </c>
      <c r="I502" s="227"/>
      <c r="J502" s="223"/>
      <c r="K502" s="223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237</v>
      </c>
      <c r="AU502" s="232" t="s">
        <v>86</v>
      </c>
      <c r="AV502" s="14" t="s">
        <v>86</v>
      </c>
      <c r="AW502" s="14" t="s">
        <v>32</v>
      </c>
      <c r="AX502" s="14" t="s">
        <v>76</v>
      </c>
      <c r="AY502" s="232" t="s">
        <v>135</v>
      </c>
    </row>
    <row r="503" spans="2:51" s="13" customFormat="1" ht="12">
      <c r="B503" s="212"/>
      <c r="C503" s="213"/>
      <c r="D503" s="194" t="s">
        <v>237</v>
      </c>
      <c r="E503" s="214" t="s">
        <v>1</v>
      </c>
      <c r="F503" s="215" t="s">
        <v>640</v>
      </c>
      <c r="G503" s="213"/>
      <c r="H503" s="214" t="s">
        <v>1</v>
      </c>
      <c r="I503" s="216"/>
      <c r="J503" s="213"/>
      <c r="K503" s="213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237</v>
      </c>
      <c r="AU503" s="221" t="s">
        <v>86</v>
      </c>
      <c r="AV503" s="13" t="s">
        <v>84</v>
      </c>
      <c r="AW503" s="13" t="s">
        <v>32</v>
      </c>
      <c r="AX503" s="13" t="s">
        <v>76</v>
      </c>
      <c r="AY503" s="221" t="s">
        <v>135</v>
      </c>
    </row>
    <row r="504" spans="2:51" s="14" customFormat="1" ht="12">
      <c r="B504" s="222"/>
      <c r="C504" s="223"/>
      <c r="D504" s="194" t="s">
        <v>237</v>
      </c>
      <c r="E504" s="224" t="s">
        <v>1</v>
      </c>
      <c r="F504" s="225" t="s">
        <v>641</v>
      </c>
      <c r="G504" s="223"/>
      <c r="H504" s="226">
        <v>91.7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237</v>
      </c>
      <c r="AU504" s="232" t="s">
        <v>86</v>
      </c>
      <c r="AV504" s="14" t="s">
        <v>86</v>
      </c>
      <c r="AW504" s="14" t="s">
        <v>32</v>
      </c>
      <c r="AX504" s="14" t="s">
        <v>76</v>
      </c>
      <c r="AY504" s="232" t="s">
        <v>135</v>
      </c>
    </row>
    <row r="505" spans="2:51" s="15" customFormat="1" ht="12">
      <c r="B505" s="233"/>
      <c r="C505" s="234"/>
      <c r="D505" s="194" t="s">
        <v>237</v>
      </c>
      <c r="E505" s="235" t="s">
        <v>1</v>
      </c>
      <c r="F505" s="236" t="s">
        <v>240</v>
      </c>
      <c r="G505" s="234"/>
      <c r="H505" s="237">
        <v>167.4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237</v>
      </c>
      <c r="AU505" s="243" t="s">
        <v>86</v>
      </c>
      <c r="AV505" s="15" t="s">
        <v>140</v>
      </c>
      <c r="AW505" s="15" t="s">
        <v>32</v>
      </c>
      <c r="AX505" s="15" t="s">
        <v>84</v>
      </c>
      <c r="AY505" s="243" t="s">
        <v>135</v>
      </c>
    </row>
    <row r="506" spans="1:65" s="2" customFormat="1" ht="21.75" customHeight="1">
      <c r="A506" s="35"/>
      <c r="B506" s="36"/>
      <c r="C506" s="180" t="s">
        <v>452</v>
      </c>
      <c r="D506" s="180" t="s">
        <v>136</v>
      </c>
      <c r="E506" s="181" t="s">
        <v>646</v>
      </c>
      <c r="F506" s="182" t="s">
        <v>647</v>
      </c>
      <c r="G506" s="183" t="s">
        <v>247</v>
      </c>
      <c r="H506" s="184">
        <v>9.5</v>
      </c>
      <c r="I506" s="185"/>
      <c r="J506" s="186">
        <f>ROUND(I506*H506,2)</f>
        <v>0</v>
      </c>
      <c r="K506" s="187"/>
      <c r="L506" s="40"/>
      <c r="M506" s="188" t="s">
        <v>1</v>
      </c>
      <c r="N506" s="189" t="s">
        <v>41</v>
      </c>
      <c r="O506" s="72"/>
      <c r="P506" s="190">
        <f>O506*H506</f>
        <v>0</v>
      </c>
      <c r="Q506" s="190">
        <v>0</v>
      </c>
      <c r="R506" s="190">
        <f>Q506*H506</f>
        <v>0</v>
      </c>
      <c r="S506" s="190">
        <v>0</v>
      </c>
      <c r="T506" s="191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2" t="s">
        <v>140</v>
      </c>
      <c r="AT506" s="192" t="s">
        <v>136</v>
      </c>
      <c r="AU506" s="192" t="s">
        <v>86</v>
      </c>
      <c r="AY506" s="18" t="s">
        <v>135</v>
      </c>
      <c r="BE506" s="193">
        <f>IF(N506="základní",J506,0)</f>
        <v>0</v>
      </c>
      <c r="BF506" s="193">
        <f>IF(N506="snížená",J506,0)</f>
        <v>0</v>
      </c>
      <c r="BG506" s="193">
        <f>IF(N506="zákl. přenesená",J506,0)</f>
        <v>0</v>
      </c>
      <c r="BH506" s="193">
        <f>IF(N506="sníž. přenesená",J506,0)</f>
        <v>0</v>
      </c>
      <c r="BI506" s="193">
        <f>IF(N506="nulová",J506,0)</f>
        <v>0</v>
      </c>
      <c r="BJ506" s="18" t="s">
        <v>84</v>
      </c>
      <c r="BK506" s="193">
        <f>ROUND(I506*H506,2)</f>
        <v>0</v>
      </c>
      <c r="BL506" s="18" t="s">
        <v>140</v>
      </c>
      <c r="BM506" s="192" t="s">
        <v>648</v>
      </c>
    </row>
    <row r="507" spans="2:51" s="13" customFormat="1" ht="12">
      <c r="B507" s="212"/>
      <c r="C507" s="213"/>
      <c r="D507" s="194" t="s">
        <v>237</v>
      </c>
      <c r="E507" s="214" t="s">
        <v>1</v>
      </c>
      <c r="F507" s="215" t="s">
        <v>649</v>
      </c>
      <c r="G507" s="213"/>
      <c r="H507" s="214" t="s">
        <v>1</v>
      </c>
      <c r="I507" s="216"/>
      <c r="J507" s="213"/>
      <c r="K507" s="213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237</v>
      </c>
      <c r="AU507" s="221" t="s">
        <v>86</v>
      </c>
      <c r="AV507" s="13" t="s">
        <v>84</v>
      </c>
      <c r="AW507" s="13" t="s">
        <v>32</v>
      </c>
      <c r="AX507" s="13" t="s">
        <v>76</v>
      </c>
      <c r="AY507" s="221" t="s">
        <v>135</v>
      </c>
    </row>
    <row r="508" spans="2:51" s="14" customFormat="1" ht="12">
      <c r="B508" s="222"/>
      <c r="C508" s="223"/>
      <c r="D508" s="194" t="s">
        <v>237</v>
      </c>
      <c r="E508" s="224" t="s">
        <v>1</v>
      </c>
      <c r="F508" s="225" t="s">
        <v>650</v>
      </c>
      <c r="G508" s="223"/>
      <c r="H508" s="226">
        <v>9.5</v>
      </c>
      <c r="I508" s="227"/>
      <c r="J508" s="223"/>
      <c r="K508" s="223"/>
      <c r="L508" s="228"/>
      <c r="M508" s="229"/>
      <c r="N508" s="230"/>
      <c r="O508" s="230"/>
      <c r="P508" s="230"/>
      <c r="Q508" s="230"/>
      <c r="R508" s="230"/>
      <c r="S508" s="230"/>
      <c r="T508" s="231"/>
      <c r="AT508" s="232" t="s">
        <v>237</v>
      </c>
      <c r="AU508" s="232" t="s">
        <v>86</v>
      </c>
      <c r="AV508" s="14" t="s">
        <v>86</v>
      </c>
      <c r="AW508" s="14" t="s">
        <v>32</v>
      </c>
      <c r="AX508" s="14" t="s">
        <v>76</v>
      </c>
      <c r="AY508" s="232" t="s">
        <v>135</v>
      </c>
    </row>
    <row r="509" spans="2:51" s="15" customFormat="1" ht="12">
      <c r="B509" s="233"/>
      <c r="C509" s="234"/>
      <c r="D509" s="194" t="s">
        <v>237</v>
      </c>
      <c r="E509" s="235" t="s">
        <v>1</v>
      </c>
      <c r="F509" s="236" t="s">
        <v>240</v>
      </c>
      <c r="G509" s="234"/>
      <c r="H509" s="237">
        <v>9.5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237</v>
      </c>
      <c r="AU509" s="243" t="s">
        <v>86</v>
      </c>
      <c r="AV509" s="15" t="s">
        <v>140</v>
      </c>
      <c r="AW509" s="15" t="s">
        <v>32</v>
      </c>
      <c r="AX509" s="15" t="s">
        <v>84</v>
      </c>
      <c r="AY509" s="243" t="s">
        <v>135</v>
      </c>
    </row>
    <row r="510" spans="1:65" s="2" customFormat="1" ht="24.2" customHeight="1">
      <c r="A510" s="35"/>
      <c r="B510" s="36"/>
      <c r="C510" s="180" t="s">
        <v>651</v>
      </c>
      <c r="D510" s="180" t="s">
        <v>136</v>
      </c>
      <c r="E510" s="181" t="s">
        <v>652</v>
      </c>
      <c r="F510" s="182" t="s">
        <v>653</v>
      </c>
      <c r="G510" s="183" t="s">
        <v>247</v>
      </c>
      <c r="H510" s="184">
        <v>39.5</v>
      </c>
      <c r="I510" s="185"/>
      <c r="J510" s="186">
        <f>ROUND(I510*H510,2)</f>
        <v>0</v>
      </c>
      <c r="K510" s="187"/>
      <c r="L510" s="40"/>
      <c r="M510" s="188" t="s">
        <v>1</v>
      </c>
      <c r="N510" s="189" t="s">
        <v>41</v>
      </c>
      <c r="O510" s="72"/>
      <c r="P510" s="190">
        <f>O510*H510</f>
        <v>0</v>
      </c>
      <c r="Q510" s="190">
        <v>0</v>
      </c>
      <c r="R510" s="190">
        <f>Q510*H510</f>
        <v>0</v>
      </c>
      <c r="S510" s="190">
        <v>0</v>
      </c>
      <c r="T510" s="191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2" t="s">
        <v>140</v>
      </c>
      <c r="AT510" s="192" t="s">
        <v>136</v>
      </c>
      <c r="AU510" s="192" t="s">
        <v>86</v>
      </c>
      <c r="AY510" s="18" t="s">
        <v>135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18" t="s">
        <v>84</v>
      </c>
      <c r="BK510" s="193">
        <f>ROUND(I510*H510,2)</f>
        <v>0</v>
      </c>
      <c r="BL510" s="18" t="s">
        <v>140</v>
      </c>
      <c r="BM510" s="192" t="s">
        <v>654</v>
      </c>
    </row>
    <row r="511" spans="2:51" s="13" customFormat="1" ht="12">
      <c r="B511" s="212"/>
      <c r="C511" s="213"/>
      <c r="D511" s="194" t="s">
        <v>237</v>
      </c>
      <c r="E511" s="214" t="s">
        <v>1</v>
      </c>
      <c r="F511" s="215" t="s">
        <v>649</v>
      </c>
      <c r="G511" s="213"/>
      <c r="H511" s="214" t="s">
        <v>1</v>
      </c>
      <c r="I511" s="216"/>
      <c r="J511" s="213"/>
      <c r="K511" s="213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237</v>
      </c>
      <c r="AU511" s="221" t="s">
        <v>86</v>
      </c>
      <c r="AV511" s="13" t="s">
        <v>84</v>
      </c>
      <c r="AW511" s="13" t="s">
        <v>32</v>
      </c>
      <c r="AX511" s="13" t="s">
        <v>76</v>
      </c>
      <c r="AY511" s="221" t="s">
        <v>135</v>
      </c>
    </row>
    <row r="512" spans="2:51" s="14" customFormat="1" ht="12">
      <c r="B512" s="222"/>
      <c r="C512" s="223"/>
      <c r="D512" s="194" t="s">
        <v>237</v>
      </c>
      <c r="E512" s="224" t="s">
        <v>1</v>
      </c>
      <c r="F512" s="225" t="s">
        <v>655</v>
      </c>
      <c r="G512" s="223"/>
      <c r="H512" s="226">
        <v>39.5</v>
      </c>
      <c r="I512" s="227"/>
      <c r="J512" s="223"/>
      <c r="K512" s="223"/>
      <c r="L512" s="228"/>
      <c r="M512" s="229"/>
      <c r="N512" s="230"/>
      <c r="O512" s="230"/>
      <c r="P512" s="230"/>
      <c r="Q512" s="230"/>
      <c r="R512" s="230"/>
      <c r="S512" s="230"/>
      <c r="T512" s="231"/>
      <c r="AT512" s="232" t="s">
        <v>237</v>
      </c>
      <c r="AU512" s="232" t="s">
        <v>86</v>
      </c>
      <c r="AV512" s="14" t="s">
        <v>86</v>
      </c>
      <c r="AW512" s="14" t="s">
        <v>32</v>
      </c>
      <c r="AX512" s="14" t="s">
        <v>76</v>
      </c>
      <c r="AY512" s="232" t="s">
        <v>135</v>
      </c>
    </row>
    <row r="513" spans="2:51" s="15" customFormat="1" ht="12">
      <c r="B513" s="233"/>
      <c r="C513" s="234"/>
      <c r="D513" s="194" t="s">
        <v>237</v>
      </c>
      <c r="E513" s="235" t="s">
        <v>1</v>
      </c>
      <c r="F513" s="236" t="s">
        <v>240</v>
      </c>
      <c r="G513" s="234"/>
      <c r="H513" s="237">
        <v>39.5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237</v>
      </c>
      <c r="AU513" s="243" t="s">
        <v>86</v>
      </c>
      <c r="AV513" s="15" t="s">
        <v>140</v>
      </c>
      <c r="AW513" s="15" t="s">
        <v>32</v>
      </c>
      <c r="AX513" s="15" t="s">
        <v>84</v>
      </c>
      <c r="AY513" s="243" t="s">
        <v>135</v>
      </c>
    </row>
    <row r="514" spans="1:65" s="2" customFormat="1" ht="24.2" customHeight="1">
      <c r="A514" s="35"/>
      <c r="B514" s="36"/>
      <c r="C514" s="180" t="s">
        <v>455</v>
      </c>
      <c r="D514" s="180" t="s">
        <v>136</v>
      </c>
      <c r="E514" s="181" t="s">
        <v>656</v>
      </c>
      <c r="F514" s="182" t="s">
        <v>653</v>
      </c>
      <c r="G514" s="183" t="s">
        <v>247</v>
      </c>
      <c r="H514" s="184">
        <v>16.5</v>
      </c>
      <c r="I514" s="185"/>
      <c r="J514" s="186">
        <f>ROUND(I514*H514,2)</f>
        <v>0</v>
      </c>
      <c r="K514" s="187"/>
      <c r="L514" s="40"/>
      <c r="M514" s="188" t="s">
        <v>1</v>
      </c>
      <c r="N514" s="189" t="s">
        <v>41</v>
      </c>
      <c r="O514" s="72"/>
      <c r="P514" s="190">
        <f>O514*H514</f>
        <v>0</v>
      </c>
      <c r="Q514" s="190">
        <v>0</v>
      </c>
      <c r="R514" s="190">
        <f>Q514*H514</f>
        <v>0</v>
      </c>
      <c r="S514" s="190">
        <v>0</v>
      </c>
      <c r="T514" s="191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2" t="s">
        <v>140</v>
      </c>
      <c r="AT514" s="192" t="s">
        <v>136</v>
      </c>
      <c r="AU514" s="192" t="s">
        <v>86</v>
      </c>
      <c r="AY514" s="18" t="s">
        <v>135</v>
      </c>
      <c r="BE514" s="193">
        <f>IF(N514="základní",J514,0)</f>
        <v>0</v>
      </c>
      <c r="BF514" s="193">
        <f>IF(N514="snížená",J514,0)</f>
        <v>0</v>
      </c>
      <c r="BG514" s="193">
        <f>IF(N514="zákl. přenesená",J514,0)</f>
        <v>0</v>
      </c>
      <c r="BH514" s="193">
        <f>IF(N514="sníž. přenesená",J514,0)</f>
        <v>0</v>
      </c>
      <c r="BI514" s="193">
        <f>IF(N514="nulová",J514,0)</f>
        <v>0</v>
      </c>
      <c r="BJ514" s="18" t="s">
        <v>84</v>
      </c>
      <c r="BK514" s="193">
        <f>ROUND(I514*H514,2)</f>
        <v>0</v>
      </c>
      <c r="BL514" s="18" t="s">
        <v>140</v>
      </c>
      <c r="BM514" s="192" t="s">
        <v>657</v>
      </c>
    </row>
    <row r="515" spans="2:51" s="13" customFormat="1" ht="12">
      <c r="B515" s="212"/>
      <c r="C515" s="213"/>
      <c r="D515" s="194" t="s">
        <v>237</v>
      </c>
      <c r="E515" s="214" t="s">
        <v>1</v>
      </c>
      <c r="F515" s="215" t="s">
        <v>658</v>
      </c>
      <c r="G515" s="213"/>
      <c r="H515" s="214" t="s">
        <v>1</v>
      </c>
      <c r="I515" s="216"/>
      <c r="J515" s="213"/>
      <c r="K515" s="213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237</v>
      </c>
      <c r="AU515" s="221" t="s">
        <v>86</v>
      </c>
      <c r="AV515" s="13" t="s">
        <v>84</v>
      </c>
      <c r="AW515" s="13" t="s">
        <v>32</v>
      </c>
      <c r="AX515" s="13" t="s">
        <v>76</v>
      </c>
      <c r="AY515" s="221" t="s">
        <v>135</v>
      </c>
    </row>
    <row r="516" spans="2:51" s="14" customFormat="1" ht="12">
      <c r="B516" s="222"/>
      <c r="C516" s="223"/>
      <c r="D516" s="194" t="s">
        <v>237</v>
      </c>
      <c r="E516" s="224" t="s">
        <v>1</v>
      </c>
      <c r="F516" s="225" t="s">
        <v>659</v>
      </c>
      <c r="G516" s="223"/>
      <c r="H516" s="226">
        <v>16.5</v>
      </c>
      <c r="I516" s="227"/>
      <c r="J516" s="223"/>
      <c r="K516" s="223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237</v>
      </c>
      <c r="AU516" s="232" t="s">
        <v>86</v>
      </c>
      <c r="AV516" s="14" t="s">
        <v>86</v>
      </c>
      <c r="AW516" s="14" t="s">
        <v>32</v>
      </c>
      <c r="AX516" s="14" t="s">
        <v>76</v>
      </c>
      <c r="AY516" s="232" t="s">
        <v>135</v>
      </c>
    </row>
    <row r="517" spans="2:51" s="15" customFormat="1" ht="12">
      <c r="B517" s="233"/>
      <c r="C517" s="234"/>
      <c r="D517" s="194" t="s">
        <v>237</v>
      </c>
      <c r="E517" s="235" t="s">
        <v>1</v>
      </c>
      <c r="F517" s="236" t="s">
        <v>240</v>
      </c>
      <c r="G517" s="234"/>
      <c r="H517" s="237">
        <v>16.5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237</v>
      </c>
      <c r="AU517" s="243" t="s">
        <v>86</v>
      </c>
      <c r="AV517" s="15" t="s">
        <v>140</v>
      </c>
      <c r="AW517" s="15" t="s">
        <v>32</v>
      </c>
      <c r="AX517" s="15" t="s">
        <v>84</v>
      </c>
      <c r="AY517" s="243" t="s">
        <v>135</v>
      </c>
    </row>
    <row r="518" spans="1:65" s="2" customFormat="1" ht="16.5" customHeight="1">
      <c r="A518" s="35"/>
      <c r="B518" s="36"/>
      <c r="C518" s="180" t="s">
        <v>660</v>
      </c>
      <c r="D518" s="180" t="s">
        <v>136</v>
      </c>
      <c r="E518" s="181" t="s">
        <v>661</v>
      </c>
      <c r="F518" s="182" t="s">
        <v>662</v>
      </c>
      <c r="G518" s="183" t="s">
        <v>663</v>
      </c>
      <c r="H518" s="184">
        <v>2</v>
      </c>
      <c r="I518" s="185"/>
      <c r="J518" s="186">
        <f>ROUND(I518*H518,2)</f>
        <v>0</v>
      </c>
      <c r="K518" s="187"/>
      <c r="L518" s="40"/>
      <c r="M518" s="188" t="s">
        <v>1</v>
      </c>
      <c r="N518" s="189" t="s">
        <v>41</v>
      </c>
      <c r="O518" s="72"/>
      <c r="P518" s="190">
        <f>O518*H518</f>
        <v>0</v>
      </c>
      <c r="Q518" s="190">
        <v>0</v>
      </c>
      <c r="R518" s="190">
        <f>Q518*H518</f>
        <v>0</v>
      </c>
      <c r="S518" s="190">
        <v>0</v>
      </c>
      <c r="T518" s="191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2" t="s">
        <v>140</v>
      </c>
      <c r="AT518" s="192" t="s">
        <v>136</v>
      </c>
      <c r="AU518" s="192" t="s">
        <v>86</v>
      </c>
      <c r="AY518" s="18" t="s">
        <v>135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18" t="s">
        <v>84</v>
      </c>
      <c r="BK518" s="193">
        <f>ROUND(I518*H518,2)</f>
        <v>0</v>
      </c>
      <c r="BL518" s="18" t="s">
        <v>140</v>
      </c>
      <c r="BM518" s="192" t="s">
        <v>664</v>
      </c>
    </row>
    <row r="519" spans="2:51" s="14" customFormat="1" ht="12">
      <c r="B519" s="222"/>
      <c r="C519" s="223"/>
      <c r="D519" s="194" t="s">
        <v>237</v>
      </c>
      <c r="E519" s="224" t="s">
        <v>1</v>
      </c>
      <c r="F519" s="225" t="s">
        <v>86</v>
      </c>
      <c r="G519" s="223"/>
      <c r="H519" s="226">
        <v>2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237</v>
      </c>
      <c r="AU519" s="232" t="s">
        <v>86</v>
      </c>
      <c r="AV519" s="14" t="s">
        <v>86</v>
      </c>
      <c r="AW519" s="14" t="s">
        <v>32</v>
      </c>
      <c r="AX519" s="14" t="s">
        <v>76</v>
      </c>
      <c r="AY519" s="232" t="s">
        <v>135</v>
      </c>
    </row>
    <row r="520" spans="2:51" s="15" customFormat="1" ht="12">
      <c r="B520" s="233"/>
      <c r="C520" s="234"/>
      <c r="D520" s="194" t="s">
        <v>237</v>
      </c>
      <c r="E520" s="235" t="s">
        <v>1</v>
      </c>
      <c r="F520" s="236" t="s">
        <v>240</v>
      </c>
      <c r="G520" s="234"/>
      <c r="H520" s="237">
        <v>2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237</v>
      </c>
      <c r="AU520" s="243" t="s">
        <v>86</v>
      </c>
      <c r="AV520" s="15" t="s">
        <v>140</v>
      </c>
      <c r="AW520" s="15" t="s">
        <v>32</v>
      </c>
      <c r="AX520" s="15" t="s">
        <v>84</v>
      </c>
      <c r="AY520" s="243" t="s">
        <v>135</v>
      </c>
    </row>
    <row r="521" spans="2:63" s="11" customFormat="1" ht="22.9" customHeight="1">
      <c r="B521" s="166"/>
      <c r="C521" s="167"/>
      <c r="D521" s="168" t="s">
        <v>75</v>
      </c>
      <c r="E521" s="210" t="s">
        <v>665</v>
      </c>
      <c r="F521" s="210" t="s">
        <v>666</v>
      </c>
      <c r="G521" s="167"/>
      <c r="H521" s="167"/>
      <c r="I521" s="170"/>
      <c r="J521" s="211">
        <f>BK521</f>
        <v>0</v>
      </c>
      <c r="K521" s="167"/>
      <c r="L521" s="172"/>
      <c r="M521" s="173"/>
      <c r="N521" s="174"/>
      <c r="O521" s="174"/>
      <c r="P521" s="175">
        <f>P522</f>
        <v>0</v>
      </c>
      <c r="Q521" s="174"/>
      <c r="R521" s="175">
        <f>R522</f>
        <v>0</v>
      </c>
      <c r="S521" s="174"/>
      <c r="T521" s="176">
        <f>T522</f>
        <v>0</v>
      </c>
      <c r="AR521" s="177" t="s">
        <v>84</v>
      </c>
      <c r="AT521" s="178" t="s">
        <v>75</v>
      </c>
      <c r="AU521" s="178" t="s">
        <v>84</v>
      </c>
      <c r="AY521" s="177" t="s">
        <v>135</v>
      </c>
      <c r="BK521" s="179">
        <f>BK522</f>
        <v>0</v>
      </c>
    </row>
    <row r="522" spans="1:65" s="2" customFormat="1" ht="16.5" customHeight="1">
      <c r="A522" s="35"/>
      <c r="B522" s="36"/>
      <c r="C522" s="180" t="s">
        <v>459</v>
      </c>
      <c r="D522" s="180" t="s">
        <v>136</v>
      </c>
      <c r="E522" s="181" t="s">
        <v>667</v>
      </c>
      <c r="F522" s="182" t="s">
        <v>668</v>
      </c>
      <c r="G522" s="183" t="s">
        <v>254</v>
      </c>
      <c r="H522" s="184">
        <v>575.608</v>
      </c>
      <c r="I522" s="185"/>
      <c r="J522" s="186">
        <f>ROUND(I522*H522,2)</f>
        <v>0</v>
      </c>
      <c r="K522" s="187"/>
      <c r="L522" s="40"/>
      <c r="M522" s="188" t="s">
        <v>1</v>
      </c>
      <c r="N522" s="189" t="s">
        <v>41</v>
      </c>
      <c r="O522" s="72"/>
      <c r="P522" s="190">
        <f>O522*H522</f>
        <v>0</v>
      </c>
      <c r="Q522" s="190">
        <v>0</v>
      </c>
      <c r="R522" s="190">
        <f>Q522*H522</f>
        <v>0</v>
      </c>
      <c r="S522" s="190">
        <v>0</v>
      </c>
      <c r="T522" s="191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2" t="s">
        <v>140</v>
      </c>
      <c r="AT522" s="192" t="s">
        <v>136</v>
      </c>
      <c r="AU522" s="192" t="s">
        <v>86</v>
      </c>
      <c r="AY522" s="18" t="s">
        <v>135</v>
      </c>
      <c r="BE522" s="193">
        <f>IF(N522="základní",J522,0)</f>
        <v>0</v>
      </c>
      <c r="BF522" s="193">
        <f>IF(N522="snížená",J522,0)</f>
        <v>0</v>
      </c>
      <c r="BG522" s="193">
        <f>IF(N522="zákl. přenesená",J522,0)</f>
        <v>0</v>
      </c>
      <c r="BH522" s="193">
        <f>IF(N522="sníž. přenesená",J522,0)</f>
        <v>0</v>
      </c>
      <c r="BI522" s="193">
        <f>IF(N522="nulová",J522,0)</f>
        <v>0</v>
      </c>
      <c r="BJ522" s="18" t="s">
        <v>84</v>
      </c>
      <c r="BK522" s="193">
        <f>ROUND(I522*H522,2)</f>
        <v>0</v>
      </c>
      <c r="BL522" s="18" t="s">
        <v>140</v>
      </c>
      <c r="BM522" s="192" t="s">
        <v>669</v>
      </c>
    </row>
    <row r="523" spans="2:63" s="11" customFormat="1" ht="25.9" customHeight="1">
      <c r="B523" s="166"/>
      <c r="C523" s="167"/>
      <c r="D523" s="168" t="s">
        <v>75</v>
      </c>
      <c r="E523" s="169" t="s">
        <v>670</v>
      </c>
      <c r="F523" s="169" t="s">
        <v>671</v>
      </c>
      <c r="G523" s="167"/>
      <c r="H523" s="167"/>
      <c r="I523" s="170"/>
      <c r="J523" s="171">
        <f>BK523</f>
        <v>0</v>
      </c>
      <c r="K523" s="167"/>
      <c r="L523" s="172"/>
      <c r="M523" s="173"/>
      <c r="N523" s="174"/>
      <c r="O523" s="174"/>
      <c r="P523" s="175">
        <f>P524+P609+P731+P904+P1076+P1173+P1196+P1384+P1455+P1481+P1508+P1624+P1691</f>
        <v>0</v>
      </c>
      <c r="Q523" s="174"/>
      <c r="R523" s="175">
        <f>R524+R609+R731+R904+R1076+R1173+R1196+R1384+R1455+R1481+R1508+R1624+R1691</f>
        <v>0</v>
      </c>
      <c r="S523" s="174"/>
      <c r="T523" s="176">
        <f>T524+T609+T731+T904+T1076+T1173+T1196+T1384+T1455+T1481+T1508+T1624+T1691</f>
        <v>0</v>
      </c>
      <c r="AR523" s="177" t="s">
        <v>86</v>
      </c>
      <c r="AT523" s="178" t="s">
        <v>75</v>
      </c>
      <c r="AU523" s="178" t="s">
        <v>76</v>
      </c>
      <c r="AY523" s="177" t="s">
        <v>135</v>
      </c>
      <c r="BK523" s="179">
        <f>BK524+BK609+BK731+BK904+BK1076+BK1173+BK1196+BK1384+BK1455+BK1481+BK1508+BK1624+BK1691</f>
        <v>0</v>
      </c>
    </row>
    <row r="524" spans="2:63" s="11" customFormat="1" ht="22.9" customHeight="1">
      <c r="B524" s="166"/>
      <c r="C524" s="167"/>
      <c r="D524" s="168" t="s">
        <v>75</v>
      </c>
      <c r="E524" s="210" t="s">
        <v>672</v>
      </c>
      <c r="F524" s="210" t="s">
        <v>673</v>
      </c>
      <c r="G524" s="167"/>
      <c r="H524" s="167"/>
      <c r="I524" s="170"/>
      <c r="J524" s="211">
        <f>BK524</f>
        <v>0</v>
      </c>
      <c r="K524" s="167"/>
      <c r="L524" s="172"/>
      <c r="M524" s="173"/>
      <c r="N524" s="174"/>
      <c r="O524" s="174"/>
      <c r="P524" s="175">
        <f>SUM(P525:P608)</f>
        <v>0</v>
      </c>
      <c r="Q524" s="174"/>
      <c r="R524" s="175">
        <f>SUM(R525:R608)</f>
        <v>0</v>
      </c>
      <c r="S524" s="174"/>
      <c r="T524" s="176">
        <f>SUM(T525:T608)</f>
        <v>0</v>
      </c>
      <c r="AR524" s="177" t="s">
        <v>86</v>
      </c>
      <c r="AT524" s="178" t="s">
        <v>75</v>
      </c>
      <c r="AU524" s="178" t="s">
        <v>84</v>
      </c>
      <c r="AY524" s="177" t="s">
        <v>135</v>
      </c>
      <c r="BK524" s="179">
        <f>SUM(BK525:BK608)</f>
        <v>0</v>
      </c>
    </row>
    <row r="525" spans="1:65" s="2" customFormat="1" ht="24.2" customHeight="1">
      <c r="A525" s="35"/>
      <c r="B525" s="36"/>
      <c r="C525" s="180" t="s">
        <v>674</v>
      </c>
      <c r="D525" s="180" t="s">
        <v>136</v>
      </c>
      <c r="E525" s="181" t="s">
        <v>675</v>
      </c>
      <c r="F525" s="182" t="s">
        <v>676</v>
      </c>
      <c r="G525" s="183" t="s">
        <v>269</v>
      </c>
      <c r="H525" s="184">
        <v>134.604</v>
      </c>
      <c r="I525" s="185"/>
      <c r="J525" s="186">
        <f>ROUND(I525*H525,2)</f>
        <v>0</v>
      </c>
      <c r="K525" s="187"/>
      <c r="L525" s="40"/>
      <c r="M525" s="188" t="s">
        <v>1</v>
      </c>
      <c r="N525" s="189" t="s">
        <v>41</v>
      </c>
      <c r="O525" s="72"/>
      <c r="P525" s="190">
        <f>O525*H525</f>
        <v>0</v>
      </c>
      <c r="Q525" s="190">
        <v>0</v>
      </c>
      <c r="R525" s="190">
        <f>Q525*H525</f>
        <v>0</v>
      </c>
      <c r="S525" s="190">
        <v>0</v>
      </c>
      <c r="T525" s="191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2" t="s">
        <v>171</v>
      </c>
      <c r="AT525" s="192" t="s">
        <v>136</v>
      </c>
      <c r="AU525" s="192" t="s">
        <v>86</v>
      </c>
      <c r="AY525" s="18" t="s">
        <v>135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18" t="s">
        <v>84</v>
      </c>
      <c r="BK525" s="193">
        <f>ROUND(I525*H525,2)</f>
        <v>0</v>
      </c>
      <c r="BL525" s="18" t="s">
        <v>171</v>
      </c>
      <c r="BM525" s="192" t="s">
        <v>677</v>
      </c>
    </row>
    <row r="526" spans="2:51" s="13" customFormat="1" ht="12">
      <c r="B526" s="212"/>
      <c r="C526" s="213"/>
      <c r="D526" s="194" t="s">
        <v>237</v>
      </c>
      <c r="E526" s="214" t="s">
        <v>1</v>
      </c>
      <c r="F526" s="215" t="s">
        <v>522</v>
      </c>
      <c r="G526" s="213"/>
      <c r="H526" s="214" t="s">
        <v>1</v>
      </c>
      <c r="I526" s="216"/>
      <c r="J526" s="213"/>
      <c r="K526" s="213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237</v>
      </c>
      <c r="AU526" s="221" t="s">
        <v>86</v>
      </c>
      <c r="AV526" s="13" t="s">
        <v>84</v>
      </c>
      <c r="AW526" s="13" t="s">
        <v>32</v>
      </c>
      <c r="AX526" s="13" t="s">
        <v>76</v>
      </c>
      <c r="AY526" s="221" t="s">
        <v>135</v>
      </c>
    </row>
    <row r="527" spans="2:51" s="14" customFormat="1" ht="12">
      <c r="B527" s="222"/>
      <c r="C527" s="223"/>
      <c r="D527" s="194" t="s">
        <v>237</v>
      </c>
      <c r="E527" s="224" t="s">
        <v>1</v>
      </c>
      <c r="F527" s="225" t="s">
        <v>306</v>
      </c>
      <c r="G527" s="223"/>
      <c r="H527" s="226">
        <v>39.744</v>
      </c>
      <c r="I527" s="227"/>
      <c r="J527" s="223"/>
      <c r="K527" s="223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237</v>
      </c>
      <c r="AU527" s="232" t="s">
        <v>86</v>
      </c>
      <c r="AV527" s="14" t="s">
        <v>86</v>
      </c>
      <c r="AW527" s="14" t="s">
        <v>32</v>
      </c>
      <c r="AX527" s="14" t="s">
        <v>76</v>
      </c>
      <c r="AY527" s="232" t="s">
        <v>135</v>
      </c>
    </row>
    <row r="528" spans="2:51" s="13" customFormat="1" ht="12">
      <c r="B528" s="212"/>
      <c r="C528" s="213"/>
      <c r="D528" s="194" t="s">
        <v>237</v>
      </c>
      <c r="E528" s="214" t="s">
        <v>1</v>
      </c>
      <c r="F528" s="215" t="s">
        <v>307</v>
      </c>
      <c r="G528" s="213"/>
      <c r="H528" s="214" t="s">
        <v>1</v>
      </c>
      <c r="I528" s="216"/>
      <c r="J528" s="213"/>
      <c r="K528" s="213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237</v>
      </c>
      <c r="AU528" s="221" t="s">
        <v>86</v>
      </c>
      <c r="AV528" s="13" t="s">
        <v>84</v>
      </c>
      <c r="AW528" s="13" t="s">
        <v>32</v>
      </c>
      <c r="AX528" s="13" t="s">
        <v>76</v>
      </c>
      <c r="AY528" s="221" t="s">
        <v>135</v>
      </c>
    </row>
    <row r="529" spans="2:51" s="14" customFormat="1" ht="12">
      <c r="B529" s="222"/>
      <c r="C529" s="223"/>
      <c r="D529" s="194" t="s">
        <v>237</v>
      </c>
      <c r="E529" s="224" t="s">
        <v>1</v>
      </c>
      <c r="F529" s="225" t="s">
        <v>308</v>
      </c>
      <c r="G529" s="223"/>
      <c r="H529" s="226">
        <v>94.86</v>
      </c>
      <c r="I529" s="227"/>
      <c r="J529" s="223"/>
      <c r="K529" s="223"/>
      <c r="L529" s="228"/>
      <c r="M529" s="229"/>
      <c r="N529" s="230"/>
      <c r="O529" s="230"/>
      <c r="P529" s="230"/>
      <c r="Q529" s="230"/>
      <c r="R529" s="230"/>
      <c r="S529" s="230"/>
      <c r="T529" s="231"/>
      <c r="AT529" s="232" t="s">
        <v>237</v>
      </c>
      <c r="AU529" s="232" t="s">
        <v>86</v>
      </c>
      <c r="AV529" s="14" t="s">
        <v>86</v>
      </c>
      <c r="AW529" s="14" t="s">
        <v>32</v>
      </c>
      <c r="AX529" s="14" t="s">
        <v>76</v>
      </c>
      <c r="AY529" s="232" t="s">
        <v>135</v>
      </c>
    </row>
    <row r="530" spans="2:51" s="15" customFormat="1" ht="12">
      <c r="B530" s="233"/>
      <c r="C530" s="234"/>
      <c r="D530" s="194" t="s">
        <v>237</v>
      </c>
      <c r="E530" s="235" t="s">
        <v>1</v>
      </c>
      <c r="F530" s="236" t="s">
        <v>240</v>
      </c>
      <c r="G530" s="234"/>
      <c r="H530" s="237">
        <v>134.60399999999998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237</v>
      </c>
      <c r="AU530" s="243" t="s">
        <v>86</v>
      </c>
      <c r="AV530" s="15" t="s">
        <v>140</v>
      </c>
      <c r="AW530" s="15" t="s">
        <v>32</v>
      </c>
      <c r="AX530" s="15" t="s">
        <v>84</v>
      </c>
      <c r="AY530" s="243" t="s">
        <v>135</v>
      </c>
    </row>
    <row r="531" spans="1:65" s="2" customFormat="1" ht="16.5" customHeight="1">
      <c r="A531" s="35"/>
      <c r="B531" s="36"/>
      <c r="C531" s="244" t="s">
        <v>462</v>
      </c>
      <c r="D531" s="244" t="s">
        <v>251</v>
      </c>
      <c r="E531" s="245" t="s">
        <v>678</v>
      </c>
      <c r="F531" s="246" t="s">
        <v>679</v>
      </c>
      <c r="G531" s="247" t="s">
        <v>254</v>
      </c>
      <c r="H531" s="248">
        <v>0.044</v>
      </c>
      <c r="I531" s="249"/>
      <c r="J531" s="250">
        <f>ROUND(I531*H531,2)</f>
        <v>0</v>
      </c>
      <c r="K531" s="251"/>
      <c r="L531" s="252"/>
      <c r="M531" s="253" t="s">
        <v>1</v>
      </c>
      <c r="N531" s="254" t="s">
        <v>41</v>
      </c>
      <c r="O531" s="72"/>
      <c r="P531" s="190">
        <f>O531*H531</f>
        <v>0</v>
      </c>
      <c r="Q531" s="190">
        <v>0</v>
      </c>
      <c r="R531" s="190">
        <f>Q531*H531</f>
        <v>0</v>
      </c>
      <c r="S531" s="190">
        <v>0</v>
      </c>
      <c r="T531" s="191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2" t="s">
        <v>289</v>
      </c>
      <c r="AT531" s="192" t="s">
        <v>251</v>
      </c>
      <c r="AU531" s="192" t="s">
        <v>86</v>
      </c>
      <c r="AY531" s="18" t="s">
        <v>135</v>
      </c>
      <c r="BE531" s="193">
        <f>IF(N531="základní",J531,0)</f>
        <v>0</v>
      </c>
      <c r="BF531" s="193">
        <f>IF(N531="snížená",J531,0)</f>
        <v>0</v>
      </c>
      <c r="BG531" s="193">
        <f>IF(N531="zákl. přenesená",J531,0)</f>
        <v>0</v>
      </c>
      <c r="BH531" s="193">
        <f>IF(N531="sníž. přenesená",J531,0)</f>
        <v>0</v>
      </c>
      <c r="BI531" s="193">
        <f>IF(N531="nulová",J531,0)</f>
        <v>0</v>
      </c>
      <c r="BJ531" s="18" t="s">
        <v>84</v>
      </c>
      <c r="BK531" s="193">
        <f>ROUND(I531*H531,2)</f>
        <v>0</v>
      </c>
      <c r="BL531" s="18" t="s">
        <v>171</v>
      </c>
      <c r="BM531" s="192" t="s">
        <v>680</v>
      </c>
    </row>
    <row r="532" spans="1:47" s="2" customFormat="1" ht="19.5">
      <c r="A532" s="35"/>
      <c r="B532" s="36"/>
      <c r="C532" s="37"/>
      <c r="D532" s="194" t="s">
        <v>141</v>
      </c>
      <c r="E532" s="37"/>
      <c r="F532" s="195" t="s">
        <v>681</v>
      </c>
      <c r="G532" s="37"/>
      <c r="H532" s="37"/>
      <c r="I532" s="196"/>
      <c r="J532" s="37"/>
      <c r="K532" s="37"/>
      <c r="L532" s="40"/>
      <c r="M532" s="197"/>
      <c r="N532" s="198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141</v>
      </c>
      <c r="AU532" s="18" t="s">
        <v>86</v>
      </c>
    </row>
    <row r="533" spans="2:51" s="13" customFormat="1" ht="12">
      <c r="B533" s="212"/>
      <c r="C533" s="213"/>
      <c r="D533" s="194" t="s">
        <v>237</v>
      </c>
      <c r="E533" s="214" t="s">
        <v>1</v>
      </c>
      <c r="F533" s="215" t="s">
        <v>581</v>
      </c>
      <c r="G533" s="213"/>
      <c r="H533" s="214" t="s">
        <v>1</v>
      </c>
      <c r="I533" s="216"/>
      <c r="J533" s="213"/>
      <c r="K533" s="213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237</v>
      </c>
      <c r="AU533" s="221" t="s">
        <v>86</v>
      </c>
      <c r="AV533" s="13" t="s">
        <v>84</v>
      </c>
      <c r="AW533" s="13" t="s">
        <v>32</v>
      </c>
      <c r="AX533" s="13" t="s">
        <v>76</v>
      </c>
      <c r="AY533" s="221" t="s">
        <v>135</v>
      </c>
    </row>
    <row r="534" spans="2:51" s="14" customFormat="1" ht="12">
      <c r="B534" s="222"/>
      <c r="C534" s="223"/>
      <c r="D534" s="194" t="s">
        <v>237</v>
      </c>
      <c r="E534" s="224" t="s">
        <v>1</v>
      </c>
      <c r="F534" s="225" t="s">
        <v>306</v>
      </c>
      <c r="G534" s="223"/>
      <c r="H534" s="226">
        <v>39.744</v>
      </c>
      <c r="I534" s="227"/>
      <c r="J534" s="223"/>
      <c r="K534" s="223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237</v>
      </c>
      <c r="AU534" s="232" t="s">
        <v>86</v>
      </c>
      <c r="AV534" s="14" t="s">
        <v>86</v>
      </c>
      <c r="AW534" s="14" t="s">
        <v>32</v>
      </c>
      <c r="AX534" s="14" t="s">
        <v>76</v>
      </c>
      <c r="AY534" s="232" t="s">
        <v>135</v>
      </c>
    </row>
    <row r="535" spans="2:51" s="13" customFormat="1" ht="12">
      <c r="B535" s="212"/>
      <c r="C535" s="213"/>
      <c r="D535" s="194" t="s">
        <v>237</v>
      </c>
      <c r="E535" s="214" t="s">
        <v>1</v>
      </c>
      <c r="F535" s="215" t="s">
        <v>307</v>
      </c>
      <c r="G535" s="213"/>
      <c r="H535" s="214" t="s">
        <v>1</v>
      </c>
      <c r="I535" s="216"/>
      <c r="J535" s="213"/>
      <c r="K535" s="213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237</v>
      </c>
      <c r="AU535" s="221" t="s">
        <v>86</v>
      </c>
      <c r="AV535" s="13" t="s">
        <v>84</v>
      </c>
      <c r="AW535" s="13" t="s">
        <v>32</v>
      </c>
      <c r="AX535" s="13" t="s">
        <v>76</v>
      </c>
      <c r="AY535" s="221" t="s">
        <v>135</v>
      </c>
    </row>
    <row r="536" spans="2:51" s="14" customFormat="1" ht="12">
      <c r="B536" s="222"/>
      <c r="C536" s="223"/>
      <c r="D536" s="194" t="s">
        <v>237</v>
      </c>
      <c r="E536" s="224" t="s">
        <v>1</v>
      </c>
      <c r="F536" s="225" t="s">
        <v>308</v>
      </c>
      <c r="G536" s="223"/>
      <c r="H536" s="226">
        <v>94.86</v>
      </c>
      <c r="I536" s="227"/>
      <c r="J536" s="223"/>
      <c r="K536" s="223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237</v>
      </c>
      <c r="AU536" s="232" t="s">
        <v>86</v>
      </c>
      <c r="AV536" s="14" t="s">
        <v>86</v>
      </c>
      <c r="AW536" s="14" t="s">
        <v>32</v>
      </c>
      <c r="AX536" s="14" t="s">
        <v>76</v>
      </c>
      <c r="AY536" s="232" t="s">
        <v>135</v>
      </c>
    </row>
    <row r="537" spans="2:51" s="15" customFormat="1" ht="12">
      <c r="B537" s="233"/>
      <c r="C537" s="234"/>
      <c r="D537" s="194" t="s">
        <v>237</v>
      </c>
      <c r="E537" s="235" t="s">
        <v>1</v>
      </c>
      <c r="F537" s="236" t="s">
        <v>240</v>
      </c>
      <c r="G537" s="234"/>
      <c r="H537" s="237">
        <v>134.60399999999998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237</v>
      </c>
      <c r="AU537" s="243" t="s">
        <v>86</v>
      </c>
      <c r="AV537" s="15" t="s">
        <v>140</v>
      </c>
      <c r="AW537" s="15" t="s">
        <v>32</v>
      </c>
      <c r="AX537" s="15" t="s">
        <v>76</v>
      </c>
      <c r="AY537" s="243" t="s">
        <v>135</v>
      </c>
    </row>
    <row r="538" spans="2:51" s="14" customFormat="1" ht="12">
      <c r="B538" s="222"/>
      <c r="C538" s="223"/>
      <c r="D538" s="194" t="s">
        <v>237</v>
      </c>
      <c r="E538" s="224" t="s">
        <v>1</v>
      </c>
      <c r="F538" s="225" t="s">
        <v>682</v>
      </c>
      <c r="G538" s="223"/>
      <c r="H538" s="226">
        <v>0.044</v>
      </c>
      <c r="I538" s="227"/>
      <c r="J538" s="223"/>
      <c r="K538" s="223"/>
      <c r="L538" s="228"/>
      <c r="M538" s="229"/>
      <c r="N538" s="230"/>
      <c r="O538" s="230"/>
      <c r="P538" s="230"/>
      <c r="Q538" s="230"/>
      <c r="R538" s="230"/>
      <c r="S538" s="230"/>
      <c r="T538" s="231"/>
      <c r="AT538" s="232" t="s">
        <v>237</v>
      </c>
      <c r="AU538" s="232" t="s">
        <v>86</v>
      </c>
      <c r="AV538" s="14" t="s">
        <v>86</v>
      </c>
      <c r="AW538" s="14" t="s">
        <v>32</v>
      </c>
      <c r="AX538" s="14" t="s">
        <v>76</v>
      </c>
      <c r="AY538" s="232" t="s">
        <v>135</v>
      </c>
    </row>
    <row r="539" spans="2:51" s="15" customFormat="1" ht="12">
      <c r="B539" s="233"/>
      <c r="C539" s="234"/>
      <c r="D539" s="194" t="s">
        <v>237</v>
      </c>
      <c r="E539" s="235" t="s">
        <v>1</v>
      </c>
      <c r="F539" s="236" t="s">
        <v>240</v>
      </c>
      <c r="G539" s="234"/>
      <c r="H539" s="237">
        <v>0.044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237</v>
      </c>
      <c r="AU539" s="243" t="s">
        <v>86</v>
      </c>
      <c r="AV539" s="15" t="s">
        <v>140</v>
      </c>
      <c r="AW539" s="15" t="s">
        <v>32</v>
      </c>
      <c r="AX539" s="15" t="s">
        <v>84</v>
      </c>
      <c r="AY539" s="243" t="s">
        <v>135</v>
      </c>
    </row>
    <row r="540" spans="1:65" s="2" customFormat="1" ht="24.2" customHeight="1">
      <c r="A540" s="35"/>
      <c r="B540" s="36"/>
      <c r="C540" s="180" t="s">
        <v>683</v>
      </c>
      <c r="D540" s="180" t="s">
        <v>136</v>
      </c>
      <c r="E540" s="181" t="s">
        <v>684</v>
      </c>
      <c r="F540" s="182" t="s">
        <v>685</v>
      </c>
      <c r="G540" s="183" t="s">
        <v>269</v>
      </c>
      <c r="H540" s="184">
        <v>269.208</v>
      </c>
      <c r="I540" s="185"/>
      <c r="J540" s="186">
        <f>ROUND(I540*H540,2)</f>
        <v>0</v>
      </c>
      <c r="K540" s="187"/>
      <c r="L540" s="40"/>
      <c r="M540" s="188" t="s">
        <v>1</v>
      </c>
      <c r="N540" s="189" t="s">
        <v>41</v>
      </c>
      <c r="O540" s="72"/>
      <c r="P540" s="190">
        <f>O540*H540</f>
        <v>0</v>
      </c>
      <c r="Q540" s="190">
        <v>0</v>
      </c>
      <c r="R540" s="190">
        <f>Q540*H540</f>
        <v>0</v>
      </c>
      <c r="S540" s="190">
        <v>0</v>
      </c>
      <c r="T540" s="191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2" t="s">
        <v>171</v>
      </c>
      <c r="AT540" s="192" t="s">
        <v>136</v>
      </c>
      <c r="AU540" s="192" t="s">
        <v>86</v>
      </c>
      <c r="AY540" s="18" t="s">
        <v>135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18" t="s">
        <v>84</v>
      </c>
      <c r="BK540" s="193">
        <f>ROUND(I540*H540,2)</f>
        <v>0</v>
      </c>
      <c r="BL540" s="18" t="s">
        <v>171</v>
      </c>
      <c r="BM540" s="192" t="s">
        <v>686</v>
      </c>
    </row>
    <row r="541" spans="2:51" s="13" customFormat="1" ht="12">
      <c r="B541" s="212"/>
      <c r="C541" s="213"/>
      <c r="D541" s="194" t="s">
        <v>237</v>
      </c>
      <c r="E541" s="214" t="s">
        <v>1</v>
      </c>
      <c r="F541" s="215" t="s">
        <v>305</v>
      </c>
      <c r="G541" s="213"/>
      <c r="H541" s="214" t="s">
        <v>1</v>
      </c>
      <c r="I541" s="216"/>
      <c r="J541" s="213"/>
      <c r="K541" s="213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237</v>
      </c>
      <c r="AU541" s="221" t="s">
        <v>86</v>
      </c>
      <c r="AV541" s="13" t="s">
        <v>84</v>
      </c>
      <c r="AW541" s="13" t="s">
        <v>32</v>
      </c>
      <c r="AX541" s="13" t="s">
        <v>76</v>
      </c>
      <c r="AY541" s="221" t="s">
        <v>135</v>
      </c>
    </row>
    <row r="542" spans="2:51" s="14" customFormat="1" ht="12">
      <c r="B542" s="222"/>
      <c r="C542" s="223"/>
      <c r="D542" s="194" t="s">
        <v>237</v>
      </c>
      <c r="E542" s="224" t="s">
        <v>1</v>
      </c>
      <c r="F542" s="225" t="s">
        <v>687</v>
      </c>
      <c r="G542" s="223"/>
      <c r="H542" s="226">
        <v>79.488</v>
      </c>
      <c r="I542" s="227"/>
      <c r="J542" s="223"/>
      <c r="K542" s="223"/>
      <c r="L542" s="228"/>
      <c r="M542" s="229"/>
      <c r="N542" s="230"/>
      <c r="O542" s="230"/>
      <c r="P542" s="230"/>
      <c r="Q542" s="230"/>
      <c r="R542" s="230"/>
      <c r="S542" s="230"/>
      <c r="T542" s="231"/>
      <c r="AT542" s="232" t="s">
        <v>237</v>
      </c>
      <c r="AU542" s="232" t="s">
        <v>86</v>
      </c>
      <c r="AV542" s="14" t="s">
        <v>86</v>
      </c>
      <c r="AW542" s="14" t="s">
        <v>32</v>
      </c>
      <c r="AX542" s="14" t="s">
        <v>76</v>
      </c>
      <c r="AY542" s="232" t="s">
        <v>135</v>
      </c>
    </row>
    <row r="543" spans="2:51" s="13" customFormat="1" ht="12">
      <c r="B543" s="212"/>
      <c r="C543" s="213"/>
      <c r="D543" s="194" t="s">
        <v>237</v>
      </c>
      <c r="E543" s="214" t="s">
        <v>1</v>
      </c>
      <c r="F543" s="215" t="s">
        <v>307</v>
      </c>
      <c r="G543" s="213"/>
      <c r="H543" s="214" t="s">
        <v>1</v>
      </c>
      <c r="I543" s="216"/>
      <c r="J543" s="213"/>
      <c r="K543" s="213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237</v>
      </c>
      <c r="AU543" s="221" t="s">
        <v>86</v>
      </c>
      <c r="AV543" s="13" t="s">
        <v>84</v>
      </c>
      <c r="AW543" s="13" t="s">
        <v>32</v>
      </c>
      <c r="AX543" s="13" t="s">
        <v>76</v>
      </c>
      <c r="AY543" s="221" t="s">
        <v>135</v>
      </c>
    </row>
    <row r="544" spans="2:51" s="14" customFormat="1" ht="12">
      <c r="B544" s="222"/>
      <c r="C544" s="223"/>
      <c r="D544" s="194" t="s">
        <v>237</v>
      </c>
      <c r="E544" s="224" t="s">
        <v>1</v>
      </c>
      <c r="F544" s="225" t="s">
        <v>688</v>
      </c>
      <c r="G544" s="223"/>
      <c r="H544" s="226">
        <v>189.72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237</v>
      </c>
      <c r="AU544" s="232" t="s">
        <v>86</v>
      </c>
      <c r="AV544" s="14" t="s">
        <v>86</v>
      </c>
      <c r="AW544" s="14" t="s">
        <v>32</v>
      </c>
      <c r="AX544" s="14" t="s">
        <v>76</v>
      </c>
      <c r="AY544" s="232" t="s">
        <v>135</v>
      </c>
    </row>
    <row r="545" spans="2:51" s="15" customFormat="1" ht="12">
      <c r="B545" s="233"/>
      <c r="C545" s="234"/>
      <c r="D545" s="194" t="s">
        <v>237</v>
      </c>
      <c r="E545" s="235" t="s">
        <v>1</v>
      </c>
      <c r="F545" s="236" t="s">
        <v>240</v>
      </c>
      <c r="G545" s="234"/>
      <c r="H545" s="237">
        <v>269.20799999999997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AT545" s="243" t="s">
        <v>237</v>
      </c>
      <c r="AU545" s="243" t="s">
        <v>86</v>
      </c>
      <c r="AV545" s="15" t="s">
        <v>140</v>
      </c>
      <c r="AW545" s="15" t="s">
        <v>32</v>
      </c>
      <c r="AX545" s="15" t="s">
        <v>84</v>
      </c>
      <c r="AY545" s="243" t="s">
        <v>135</v>
      </c>
    </row>
    <row r="546" spans="1:65" s="2" customFormat="1" ht="24.2" customHeight="1">
      <c r="A546" s="35"/>
      <c r="B546" s="36"/>
      <c r="C546" s="180" t="s">
        <v>467</v>
      </c>
      <c r="D546" s="180" t="s">
        <v>136</v>
      </c>
      <c r="E546" s="181" t="s">
        <v>689</v>
      </c>
      <c r="F546" s="182" t="s">
        <v>690</v>
      </c>
      <c r="G546" s="183" t="s">
        <v>269</v>
      </c>
      <c r="H546" s="184">
        <v>305.3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41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171</v>
      </c>
      <c r="AT546" s="192" t="s">
        <v>136</v>
      </c>
      <c r="AU546" s="192" t="s">
        <v>86</v>
      </c>
      <c r="AY546" s="18" t="s">
        <v>135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84</v>
      </c>
      <c r="BK546" s="193">
        <f>ROUND(I546*H546,2)</f>
        <v>0</v>
      </c>
      <c r="BL546" s="18" t="s">
        <v>171</v>
      </c>
      <c r="BM546" s="192" t="s">
        <v>691</v>
      </c>
    </row>
    <row r="547" spans="2:51" s="13" customFormat="1" ht="12">
      <c r="B547" s="212"/>
      <c r="C547" s="213"/>
      <c r="D547" s="194" t="s">
        <v>237</v>
      </c>
      <c r="E547" s="214" t="s">
        <v>1</v>
      </c>
      <c r="F547" s="215" t="s">
        <v>692</v>
      </c>
      <c r="G547" s="213"/>
      <c r="H547" s="214" t="s">
        <v>1</v>
      </c>
      <c r="I547" s="216"/>
      <c r="J547" s="213"/>
      <c r="K547" s="213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237</v>
      </c>
      <c r="AU547" s="221" t="s">
        <v>86</v>
      </c>
      <c r="AV547" s="13" t="s">
        <v>84</v>
      </c>
      <c r="AW547" s="13" t="s">
        <v>32</v>
      </c>
      <c r="AX547" s="13" t="s">
        <v>76</v>
      </c>
      <c r="AY547" s="221" t="s">
        <v>135</v>
      </c>
    </row>
    <row r="548" spans="2:51" s="13" customFormat="1" ht="12">
      <c r="B548" s="212"/>
      <c r="C548" s="213"/>
      <c r="D548" s="194" t="s">
        <v>237</v>
      </c>
      <c r="E548" s="214" t="s">
        <v>1</v>
      </c>
      <c r="F548" s="215" t="s">
        <v>693</v>
      </c>
      <c r="G548" s="213"/>
      <c r="H548" s="214" t="s">
        <v>1</v>
      </c>
      <c r="I548" s="216"/>
      <c r="J548" s="213"/>
      <c r="K548" s="213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237</v>
      </c>
      <c r="AU548" s="221" t="s">
        <v>86</v>
      </c>
      <c r="AV548" s="13" t="s">
        <v>84</v>
      </c>
      <c r="AW548" s="13" t="s">
        <v>32</v>
      </c>
      <c r="AX548" s="13" t="s">
        <v>76</v>
      </c>
      <c r="AY548" s="221" t="s">
        <v>135</v>
      </c>
    </row>
    <row r="549" spans="2:51" s="14" customFormat="1" ht="12">
      <c r="B549" s="222"/>
      <c r="C549" s="223"/>
      <c r="D549" s="194" t="s">
        <v>237</v>
      </c>
      <c r="E549" s="224" t="s">
        <v>1</v>
      </c>
      <c r="F549" s="225" t="s">
        <v>694</v>
      </c>
      <c r="G549" s="223"/>
      <c r="H549" s="226">
        <v>305.3</v>
      </c>
      <c r="I549" s="227"/>
      <c r="J549" s="223"/>
      <c r="K549" s="223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237</v>
      </c>
      <c r="AU549" s="232" t="s">
        <v>86</v>
      </c>
      <c r="AV549" s="14" t="s">
        <v>86</v>
      </c>
      <c r="AW549" s="14" t="s">
        <v>32</v>
      </c>
      <c r="AX549" s="14" t="s">
        <v>76</v>
      </c>
      <c r="AY549" s="232" t="s">
        <v>135</v>
      </c>
    </row>
    <row r="550" spans="2:51" s="15" customFormat="1" ht="12">
      <c r="B550" s="233"/>
      <c r="C550" s="234"/>
      <c r="D550" s="194" t="s">
        <v>237</v>
      </c>
      <c r="E550" s="235" t="s">
        <v>1</v>
      </c>
      <c r="F550" s="236" t="s">
        <v>240</v>
      </c>
      <c r="G550" s="234"/>
      <c r="H550" s="237">
        <v>305.3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237</v>
      </c>
      <c r="AU550" s="243" t="s">
        <v>86</v>
      </c>
      <c r="AV550" s="15" t="s">
        <v>140</v>
      </c>
      <c r="AW550" s="15" t="s">
        <v>32</v>
      </c>
      <c r="AX550" s="15" t="s">
        <v>84</v>
      </c>
      <c r="AY550" s="243" t="s">
        <v>135</v>
      </c>
    </row>
    <row r="551" spans="1:65" s="2" customFormat="1" ht="44.25" customHeight="1">
      <c r="A551" s="35"/>
      <c r="B551" s="36"/>
      <c r="C551" s="244" t="s">
        <v>695</v>
      </c>
      <c r="D551" s="244" t="s">
        <v>251</v>
      </c>
      <c r="E551" s="245" t="s">
        <v>696</v>
      </c>
      <c r="F551" s="246" t="s">
        <v>697</v>
      </c>
      <c r="G551" s="247" t="s">
        <v>269</v>
      </c>
      <c r="H551" s="248">
        <v>537.123</v>
      </c>
      <c r="I551" s="249"/>
      <c r="J551" s="250">
        <f>ROUND(I551*H551,2)</f>
        <v>0</v>
      </c>
      <c r="K551" s="251"/>
      <c r="L551" s="252"/>
      <c r="M551" s="253" t="s">
        <v>1</v>
      </c>
      <c r="N551" s="254" t="s">
        <v>41</v>
      </c>
      <c r="O551" s="72"/>
      <c r="P551" s="190">
        <f>O551*H551</f>
        <v>0</v>
      </c>
      <c r="Q551" s="190">
        <v>0</v>
      </c>
      <c r="R551" s="190">
        <f>Q551*H551</f>
        <v>0</v>
      </c>
      <c r="S551" s="190">
        <v>0</v>
      </c>
      <c r="T551" s="191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92" t="s">
        <v>289</v>
      </c>
      <c r="AT551" s="192" t="s">
        <v>251</v>
      </c>
      <c r="AU551" s="192" t="s">
        <v>86</v>
      </c>
      <c r="AY551" s="18" t="s">
        <v>135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18" t="s">
        <v>84</v>
      </c>
      <c r="BK551" s="193">
        <f>ROUND(I551*H551,2)</f>
        <v>0</v>
      </c>
      <c r="BL551" s="18" t="s">
        <v>171</v>
      </c>
      <c r="BM551" s="192" t="s">
        <v>698</v>
      </c>
    </row>
    <row r="552" spans="2:51" s="13" customFormat="1" ht="12">
      <c r="B552" s="212"/>
      <c r="C552" s="213"/>
      <c r="D552" s="194" t="s">
        <v>237</v>
      </c>
      <c r="E552" s="214" t="s">
        <v>1</v>
      </c>
      <c r="F552" s="215" t="s">
        <v>305</v>
      </c>
      <c r="G552" s="213"/>
      <c r="H552" s="214" t="s">
        <v>1</v>
      </c>
      <c r="I552" s="216"/>
      <c r="J552" s="213"/>
      <c r="K552" s="213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237</v>
      </c>
      <c r="AU552" s="221" t="s">
        <v>86</v>
      </c>
      <c r="AV552" s="13" t="s">
        <v>84</v>
      </c>
      <c r="AW552" s="13" t="s">
        <v>32</v>
      </c>
      <c r="AX552" s="13" t="s">
        <v>76</v>
      </c>
      <c r="AY552" s="221" t="s">
        <v>135</v>
      </c>
    </row>
    <row r="553" spans="2:51" s="14" customFormat="1" ht="12">
      <c r="B553" s="222"/>
      <c r="C553" s="223"/>
      <c r="D553" s="194" t="s">
        <v>237</v>
      </c>
      <c r="E553" s="224" t="s">
        <v>1</v>
      </c>
      <c r="F553" s="225" t="s">
        <v>306</v>
      </c>
      <c r="G553" s="223"/>
      <c r="H553" s="226">
        <v>39.744</v>
      </c>
      <c r="I553" s="227"/>
      <c r="J553" s="223"/>
      <c r="K553" s="223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237</v>
      </c>
      <c r="AU553" s="232" t="s">
        <v>86</v>
      </c>
      <c r="AV553" s="14" t="s">
        <v>86</v>
      </c>
      <c r="AW553" s="14" t="s">
        <v>32</v>
      </c>
      <c r="AX553" s="14" t="s">
        <v>76</v>
      </c>
      <c r="AY553" s="232" t="s">
        <v>135</v>
      </c>
    </row>
    <row r="554" spans="2:51" s="13" customFormat="1" ht="12">
      <c r="B554" s="212"/>
      <c r="C554" s="213"/>
      <c r="D554" s="194" t="s">
        <v>237</v>
      </c>
      <c r="E554" s="214" t="s">
        <v>1</v>
      </c>
      <c r="F554" s="215" t="s">
        <v>307</v>
      </c>
      <c r="G554" s="213"/>
      <c r="H554" s="214" t="s">
        <v>1</v>
      </c>
      <c r="I554" s="216"/>
      <c r="J554" s="213"/>
      <c r="K554" s="213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237</v>
      </c>
      <c r="AU554" s="221" t="s">
        <v>86</v>
      </c>
      <c r="AV554" s="13" t="s">
        <v>84</v>
      </c>
      <c r="AW554" s="13" t="s">
        <v>32</v>
      </c>
      <c r="AX554" s="13" t="s">
        <v>76</v>
      </c>
      <c r="AY554" s="221" t="s">
        <v>135</v>
      </c>
    </row>
    <row r="555" spans="2:51" s="14" customFormat="1" ht="12">
      <c r="B555" s="222"/>
      <c r="C555" s="223"/>
      <c r="D555" s="194" t="s">
        <v>237</v>
      </c>
      <c r="E555" s="224" t="s">
        <v>1</v>
      </c>
      <c r="F555" s="225" t="s">
        <v>308</v>
      </c>
      <c r="G555" s="223"/>
      <c r="H555" s="226">
        <v>94.86</v>
      </c>
      <c r="I555" s="227"/>
      <c r="J555" s="223"/>
      <c r="K555" s="223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237</v>
      </c>
      <c r="AU555" s="232" t="s">
        <v>86</v>
      </c>
      <c r="AV555" s="14" t="s">
        <v>86</v>
      </c>
      <c r="AW555" s="14" t="s">
        <v>32</v>
      </c>
      <c r="AX555" s="14" t="s">
        <v>76</v>
      </c>
      <c r="AY555" s="232" t="s">
        <v>135</v>
      </c>
    </row>
    <row r="556" spans="2:51" s="13" customFormat="1" ht="12">
      <c r="B556" s="212"/>
      <c r="C556" s="213"/>
      <c r="D556" s="194" t="s">
        <v>237</v>
      </c>
      <c r="E556" s="214" t="s">
        <v>1</v>
      </c>
      <c r="F556" s="215" t="s">
        <v>692</v>
      </c>
      <c r="G556" s="213"/>
      <c r="H556" s="214" t="s">
        <v>1</v>
      </c>
      <c r="I556" s="216"/>
      <c r="J556" s="213"/>
      <c r="K556" s="213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237</v>
      </c>
      <c r="AU556" s="221" t="s">
        <v>86</v>
      </c>
      <c r="AV556" s="13" t="s">
        <v>84</v>
      </c>
      <c r="AW556" s="13" t="s">
        <v>32</v>
      </c>
      <c r="AX556" s="13" t="s">
        <v>76</v>
      </c>
      <c r="AY556" s="221" t="s">
        <v>135</v>
      </c>
    </row>
    <row r="557" spans="2:51" s="13" customFormat="1" ht="12">
      <c r="B557" s="212"/>
      <c r="C557" s="213"/>
      <c r="D557" s="194" t="s">
        <v>237</v>
      </c>
      <c r="E557" s="214" t="s">
        <v>1</v>
      </c>
      <c r="F557" s="215" t="s">
        <v>693</v>
      </c>
      <c r="G557" s="213"/>
      <c r="H557" s="214" t="s">
        <v>1</v>
      </c>
      <c r="I557" s="216"/>
      <c r="J557" s="213"/>
      <c r="K557" s="213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237</v>
      </c>
      <c r="AU557" s="221" t="s">
        <v>86</v>
      </c>
      <c r="AV557" s="13" t="s">
        <v>84</v>
      </c>
      <c r="AW557" s="13" t="s">
        <v>32</v>
      </c>
      <c r="AX557" s="13" t="s">
        <v>76</v>
      </c>
      <c r="AY557" s="221" t="s">
        <v>135</v>
      </c>
    </row>
    <row r="558" spans="2:51" s="14" customFormat="1" ht="12">
      <c r="B558" s="222"/>
      <c r="C558" s="223"/>
      <c r="D558" s="194" t="s">
        <v>237</v>
      </c>
      <c r="E558" s="224" t="s">
        <v>1</v>
      </c>
      <c r="F558" s="225" t="s">
        <v>694</v>
      </c>
      <c r="G558" s="223"/>
      <c r="H558" s="226">
        <v>305.3</v>
      </c>
      <c r="I558" s="227"/>
      <c r="J558" s="223"/>
      <c r="K558" s="223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237</v>
      </c>
      <c r="AU558" s="232" t="s">
        <v>86</v>
      </c>
      <c r="AV558" s="14" t="s">
        <v>86</v>
      </c>
      <c r="AW558" s="14" t="s">
        <v>32</v>
      </c>
      <c r="AX558" s="14" t="s">
        <v>76</v>
      </c>
      <c r="AY558" s="232" t="s">
        <v>135</v>
      </c>
    </row>
    <row r="559" spans="2:51" s="15" customFormat="1" ht="12">
      <c r="B559" s="233"/>
      <c r="C559" s="234"/>
      <c r="D559" s="194" t="s">
        <v>237</v>
      </c>
      <c r="E559" s="235" t="s">
        <v>1</v>
      </c>
      <c r="F559" s="236" t="s">
        <v>240</v>
      </c>
      <c r="G559" s="234"/>
      <c r="H559" s="237">
        <v>439.904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AT559" s="243" t="s">
        <v>237</v>
      </c>
      <c r="AU559" s="243" t="s">
        <v>86</v>
      </c>
      <c r="AV559" s="15" t="s">
        <v>140</v>
      </c>
      <c r="AW559" s="15" t="s">
        <v>32</v>
      </c>
      <c r="AX559" s="15" t="s">
        <v>76</v>
      </c>
      <c r="AY559" s="243" t="s">
        <v>135</v>
      </c>
    </row>
    <row r="560" spans="2:51" s="14" customFormat="1" ht="12">
      <c r="B560" s="222"/>
      <c r="C560" s="223"/>
      <c r="D560" s="194" t="s">
        <v>237</v>
      </c>
      <c r="E560" s="224" t="s">
        <v>1</v>
      </c>
      <c r="F560" s="225" t="s">
        <v>699</v>
      </c>
      <c r="G560" s="223"/>
      <c r="H560" s="226">
        <v>537.123</v>
      </c>
      <c r="I560" s="227"/>
      <c r="J560" s="223"/>
      <c r="K560" s="223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237</v>
      </c>
      <c r="AU560" s="232" t="s">
        <v>86</v>
      </c>
      <c r="AV560" s="14" t="s">
        <v>86</v>
      </c>
      <c r="AW560" s="14" t="s">
        <v>32</v>
      </c>
      <c r="AX560" s="14" t="s">
        <v>76</v>
      </c>
      <c r="AY560" s="232" t="s">
        <v>135</v>
      </c>
    </row>
    <row r="561" spans="2:51" s="15" customFormat="1" ht="12">
      <c r="B561" s="233"/>
      <c r="C561" s="234"/>
      <c r="D561" s="194" t="s">
        <v>237</v>
      </c>
      <c r="E561" s="235" t="s">
        <v>1</v>
      </c>
      <c r="F561" s="236" t="s">
        <v>240</v>
      </c>
      <c r="G561" s="234"/>
      <c r="H561" s="237">
        <v>537.123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237</v>
      </c>
      <c r="AU561" s="243" t="s">
        <v>86</v>
      </c>
      <c r="AV561" s="15" t="s">
        <v>140</v>
      </c>
      <c r="AW561" s="15" t="s">
        <v>32</v>
      </c>
      <c r="AX561" s="15" t="s">
        <v>84</v>
      </c>
      <c r="AY561" s="243" t="s">
        <v>135</v>
      </c>
    </row>
    <row r="562" spans="1:65" s="2" customFormat="1" ht="49.15" customHeight="1">
      <c r="A562" s="35"/>
      <c r="B562" s="36"/>
      <c r="C562" s="244" t="s">
        <v>471</v>
      </c>
      <c r="D562" s="244" t="s">
        <v>251</v>
      </c>
      <c r="E562" s="245" t="s">
        <v>700</v>
      </c>
      <c r="F562" s="246" t="s">
        <v>701</v>
      </c>
      <c r="G562" s="247" t="s">
        <v>269</v>
      </c>
      <c r="H562" s="248">
        <v>164.351</v>
      </c>
      <c r="I562" s="249"/>
      <c r="J562" s="250">
        <f>ROUND(I562*H562,2)</f>
        <v>0</v>
      </c>
      <c r="K562" s="251"/>
      <c r="L562" s="252"/>
      <c r="M562" s="253" t="s">
        <v>1</v>
      </c>
      <c r="N562" s="254" t="s">
        <v>41</v>
      </c>
      <c r="O562" s="72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2" t="s">
        <v>289</v>
      </c>
      <c r="AT562" s="192" t="s">
        <v>251</v>
      </c>
      <c r="AU562" s="192" t="s">
        <v>86</v>
      </c>
      <c r="AY562" s="18" t="s">
        <v>135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18" t="s">
        <v>84</v>
      </c>
      <c r="BK562" s="193">
        <f>ROUND(I562*H562,2)</f>
        <v>0</v>
      </c>
      <c r="BL562" s="18" t="s">
        <v>171</v>
      </c>
      <c r="BM562" s="192" t="s">
        <v>702</v>
      </c>
    </row>
    <row r="563" spans="2:51" s="13" customFormat="1" ht="12">
      <c r="B563" s="212"/>
      <c r="C563" s="213"/>
      <c r="D563" s="194" t="s">
        <v>237</v>
      </c>
      <c r="E563" s="214" t="s">
        <v>1</v>
      </c>
      <c r="F563" s="215" t="s">
        <v>305</v>
      </c>
      <c r="G563" s="213"/>
      <c r="H563" s="214" t="s">
        <v>1</v>
      </c>
      <c r="I563" s="216"/>
      <c r="J563" s="213"/>
      <c r="K563" s="213"/>
      <c r="L563" s="217"/>
      <c r="M563" s="218"/>
      <c r="N563" s="219"/>
      <c r="O563" s="219"/>
      <c r="P563" s="219"/>
      <c r="Q563" s="219"/>
      <c r="R563" s="219"/>
      <c r="S563" s="219"/>
      <c r="T563" s="220"/>
      <c r="AT563" s="221" t="s">
        <v>237</v>
      </c>
      <c r="AU563" s="221" t="s">
        <v>86</v>
      </c>
      <c r="AV563" s="13" t="s">
        <v>84</v>
      </c>
      <c r="AW563" s="13" t="s">
        <v>32</v>
      </c>
      <c r="AX563" s="13" t="s">
        <v>76</v>
      </c>
      <c r="AY563" s="221" t="s">
        <v>135</v>
      </c>
    </row>
    <row r="564" spans="2:51" s="14" customFormat="1" ht="12">
      <c r="B564" s="222"/>
      <c r="C564" s="223"/>
      <c r="D564" s="194" t="s">
        <v>237</v>
      </c>
      <c r="E564" s="224" t="s">
        <v>1</v>
      </c>
      <c r="F564" s="225" t="s">
        <v>306</v>
      </c>
      <c r="G564" s="223"/>
      <c r="H564" s="226">
        <v>39.744</v>
      </c>
      <c r="I564" s="227"/>
      <c r="J564" s="223"/>
      <c r="K564" s="223"/>
      <c r="L564" s="228"/>
      <c r="M564" s="229"/>
      <c r="N564" s="230"/>
      <c r="O564" s="230"/>
      <c r="P564" s="230"/>
      <c r="Q564" s="230"/>
      <c r="R564" s="230"/>
      <c r="S564" s="230"/>
      <c r="T564" s="231"/>
      <c r="AT564" s="232" t="s">
        <v>237</v>
      </c>
      <c r="AU564" s="232" t="s">
        <v>86</v>
      </c>
      <c r="AV564" s="14" t="s">
        <v>86</v>
      </c>
      <c r="AW564" s="14" t="s">
        <v>32</v>
      </c>
      <c r="AX564" s="14" t="s">
        <v>76</v>
      </c>
      <c r="AY564" s="232" t="s">
        <v>135</v>
      </c>
    </row>
    <row r="565" spans="2:51" s="13" customFormat="1" ht="12">
      <c r="B565" s="212"/>
      <c r="C565" s="213"/>
      <c r="D565" s="194" t="s">
        <v>237</v>
      </c>
      <c r="E565" s="214" t="s">
        <v>1</v>
      </c>
      <c r="F565" s="215" t="s">
        <v>307</v>
      </c>
      <c r="G565" s="213"/>
      <c r="H565" s="214" t="s">
        <v>1</v>
      </c>
      <c r="I565" s="216"/>
      <c r="J565" s="213"/>
      <c r="K565" s="213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237</v>
      </c>
      <c r="AU565" s="221" t="s">
        <v>86</v>
      </c>
      <c r="AV565" s="13" t="s">
        <v>84</v>
      </c>
      <c r="AW565" s="13" t="s">
        <v>32</v>
      </c>
      <c r="AX565" s="13" t="s">
        <v>76</v>
      </c>
      <c r="AY565" s="221" t="s">
        <v>135</v>
      </c>
    </row>
    <row r="566" spans="2:51" s="14" customFormat="1" ht="12">
      <c r="B566" s="222"/>
      <c r="C566" s="223"/>
      <c r="D566" s="194" t="s">
        <v>237</v>
      </c>
      <c r="E566" s="224" t="s">
        <v>1</v>
      </c>
      <c r="F566" s="225" t="s">
        <v>308</v>
      </c>
      <c r="G566" s="223"/>
      <c r="H566" s="226">
        <v>94.86</v>
      </c>
      <c r="I566" s="227"/>
      <c r="J566" s="223"/>
      <c r="K566" s="223"/>
      <c r="L566" s="228"/>
      <c r="M566" s="229"/>
      <c r="N566" s="230"/>
      <c r="O566" s="230"/>
      <c r="P566" s="230"/>
      <c r="Q566" s="230"/>
      <c r="R566" s="230"/>
      <c r="S566" s="230"/>
      <c r="T566" s="231"/>
      <c r="AT566" s="232" t="s">
        <v>237</v>
      </c>
      <c r="AU566" s="232" t="s">
        <v>86</v>
      </c>
      <c r="AV566" s="14" t="s">
        <v>86</v>
      </c>
      <c r="AW566" s="14" t="s">
        <v>32</v>
      </c>
      <c r="AX566" s="14" t="s">
        <v>76</v>
      </c>
      <c r="AY566" s="232" t="s">
        <v>135</v>
      </c>
    </row>
    <row r="567" spans="2:51" s="15" customFormat="1" ht="12">
      <c r="B567" s="233"/>
      <c r="C567" s="234"/>
      <c r="D567" s="194" t="s">
        <v>237</v>
      </c>
      <c r="E567" s="235" t="s">
        <v>1</v>
      </c>
      <c r="F567" s="236" t="s">
        <v>240</v>
      </c>
      <c r="G567" s="234"/>
      <c r="H567" s="237">
        <v>134.60399999999998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237</v>
      </c>
      <c r="AU567" s="243" t="s">
        <v>86</v>
      </c>
      <c r="AV567" s="15" t="s">
        <v>140</v>
      </c>
      <c r="AW567" s="15" t="s">
        <v>32</v>
      </c>
      <c r="AX567" s="15" t="s">
        <v>76</v>
      </c>
      <c r="AY567" s="243" t="s">
        <v>135</v>
      </c>
    </row>
    <row r="568" spans="2:51" s="14" customFormat="1" ht="12">
      <c r="B568" s="222"/>
      <c r="C568" s="223"/>
      <c r="D568" s="194" t="s">
        <v>237</v>
      </c>
      <c r="E568" s="224" t="s">
        <v>1</v>
      </c>
      <c r="F568" s="225" t="s">
        <v>703</v>
      </c>
      <c r="G568" s="223"/>
      <c r="H568" s="226">
        <v>164.351</v>
      </c>
      <c r="I568" s="227"/>
      <c r="J568" s="223"/>
      <c r="K568" s="223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237</v>
      </c>
      <c r="AU568" s="232" t="s">
        <v>86</v>
      </c>
      <c r="AV568" s="14" t="s">
        <v>86</v>
      </c>
      <c r="AW568" s="14" t="s">
        <v>32</v>
      </c>
      <c r="AX568" s="14" t="s">
        <v>76</v>
      </c>
      <c r="AY568" s="232" t="s">
        <v>135</v>
      </c>
    </row>
    <row r="569" spans="2:51" s="15" customFormat="1" ht="12">
      <c r="B569" s="233"/>
      <c r="C569" s="234"/>
      <c r="D569" s="194" t="s">
        <v>237</v>
      </c>
      <c r="E569" s="235" t="s">
        <v>1</v>
      </c>
      <c r="F569" s="236" t="s">
        <v>240</v>
      </c>
      <c r="G569" s="234"/>
      <c r="H569" s="237">
        <v>164.351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237</v>
      </c>
      <c r="AU569" s="243" t="s">
        <v>86</v>
      </c>
      <c r="AV569" s="15" t="s">
        <v>140</v>
      </c>
      <c r="AW569" s="15" t="s">
        <v>32</v>
      </c>
      <c r="AX569" s="15" t="s">
        <v>84</v>
      </c>
      <c r="AY569" s="243" t="s">
        <v>135</v>
      </c>
    </row>
    <row r="570" spans="1:65" s="2" customFormat="1" ht="24.2" customHeight="1">
      <c r="A570" s="35"/>
      <c r="B570" s="36"/>
      <c r="C570" s="180" t="s">
        <v>704</v>
      </c>
      <c r="D570" s="180" t="s">
        <v>136</v>
      </c>
      <c r="E570" s="181" t="s">
        <v>705</v>
      </c>
      <c r="F570" s="182" t="s">
        <v>706</v>
      </c>
      <c r="G570" s="183" t="s">
        <v>269</v>
      </c>
      <c r="H570" s="184">
        <v>152.65</v>
      </c>
      <c r="I570" s="185"/>
      <c r="J570" s="186">
        <f>ROUND(I570*H570,2)</f>
        <v>0</v>
      </c>
      <c r="K570" s="187"/>
      <c r="L570" s="40"/>
      <c r="M570" s="188" t="s">
        <v>1</v>
      </c>
      <c r="N570" s="189" t="s">
        <v>41</v>
      </c>
      <c r="O570" s="72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2" t="s">
        <v>171</v>
      </c>
      <c r="AT570" s="192" t="s">
        <v>136</v>
      </c>
      <c r="AU570" s="192" t="s">
        <v>86</v>
      </c>
      <c r="AY570" s="18" t="s">
        <v>135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8" t="s">
        <v>84</v>
      </c>
      <c r="BK570" s="193">
        <f>ROUND(I570*H570,2)</f>
        <v>0</v>
      </c>
      <c r="BL570" s="18" t="s">
        <v>171</v>
      </c>
      <c r="BM570" s="192" t="s">
        <v>707</v>
      </c>
    </row>
    <row r="571" spans="2:51" s="13" customFormat="1" ht="12">
      <c r="B571" s="212"/>
      <c r="C571" s="213"/>
      <c r="D571" s="194" t="s">
        <v>237</v>
      </c>
      <c r="E571" s="214" t="s">
        <v>1</v>
      </c>
      <c r="F571" s="215" t="s">
        <v>708</v>
      </c>
      <c r="G571" s="213"/>
      <c r="H571" s="214" t="s">
        <v>1</v>
      </c>
      <c r="I571" s="216"/>
      <c r="J571" s="213"/>
      <c r="K571" s="213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237</v>
      </c>
      <c r="AU571" s="221" t="s">
        <v>86</v>
      </c>
      <c r="AV571" s="13" t="s">
        <v>84</v>
      </c>
      <c r="AW571" s="13" t="s">
        <v>32</v>
      </c>
      <c r="AX571" s="13" t="s">
        <v>76</v>
      </c>
      <c r="AY571" s="221" t="s">
        <v>135</v>
      </c>
    </row>
    <row r="572" spans="2:51" s="14" customFormat="1" ht="12">
      <c r="B572" s="222"/>
      <c r="C572" s="223"/>
      <c r="D572" s="194" t="s">
        <v>237</v>
      </c>
      <c r="E572" s="224" t="s">
        <v>1</v>
      </c>
      <c r="F572" s="225" t="s">
        <v>709</v>
      </c>
      <c r="G572" s="223"/>
      <c r="H572" s="226">
        <v>152.65</v>
      </c>
      <c r="I572" s="227"/>
      <c r="J572" s="223"/>
      <c r="K572" s="223"/>
      <c r="L572" s="228"/>
      <c r="M572" s="229"/>
      <c r="N572" s="230"/>
      <c r="O572" s="230"/>
      <c r="P572" s="230"/>
      <c r="Q572" s="230"/>
      <c r="R572" s="230"/>
      <c r="S572" s="230"/>
      <c r="T572" s="231"/>
      <c r="AT572" s="232" t="s">
        <v>237</v>
      </c>
      <c r="AU572" s="232" t="s">
        <v>86</v>
      </c>
      <c r="AV572" s="14" t="s">
        <v>86</v>
      </c>
      <c r="AW572" s="14" t="s">
        <v>32</v>
      </c>
      <c r="AX572" s="14" t="s">
        <v>76</v>
      </c>
      <c r="AY572" s="232" t="s">
        <v>135</v>
      </c>
    </row>
    <row r="573" spans="2:51" s="15" customFormat="1" ht="12">
      <c r="B573" s="233"/>
      <c r="C573" s="234"/>
      <c r="D573" s="194" t="s">
        <v>237</v>
      </c>
      <c r="E573" s="235" t="s">
        <v>1</v>
      </c>
      <c r="F573" s="236" t="s">
        <v>240</v>
      </c>
      <c r="G573" s="234"/>
      <c r="H573" s="237">
        <v>152.65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237</v>
      </c>
      <c r="AU573" s="243" t="s">
        <v>86</v>
      </c>
      <c r="AV573" s="15" t="s">
        <v>140</v>
      </c>
      <c r="AW573" s="15" t="s">
        <v>32</v>
      </c>
      <c r="AX573" s="15" t="s">
        <v>84</v>
      </c>
      <c r="AY573" s="243" t="s">
        <v>135</v>
      </c>
    </row>
    <row r="574" spans="1:65" s="2" customFormat="1" ht="37.9" customHeight="1">
      <c r="A574" s="35"/>
      <c r="B574" s="36"/>
      <c r="C574" s="244" t="s">
        <v>477</v>
      </c>
      <c r="D574" s="244" t="s">
        <v>251</v>
      </c>
      <c r="E574" s="245" t="s">
        <v>710</v>
      </c>
      <c r="F574" s="246" t="s">
        <v>711</v>
      </c>
      <c r="G574" s="247" t="s">
        <v>269</v>
      </c>
      <c r="H574" s="248">
        <v>152.65</v>
      </c>
      <c r="I574" s="249"/>
      <c r="J574" s="250">
        <f>ROUND(I574*H574,2)</f>
        <v>0</v>
      </c>
      <c r="K574" s="251"/>
      <c r="L574" s="252"/>
      <c r="M574" s="253" t="s">
        <v>1</v>
      </c>
      <c r="N574" s="254" t="s">
        <v>41</v>
      </c>
      <c r="O574" s="72"/>
      <c r="P574" s="190">
        <f>O574*H574</f>
        <v>0</v>
      </c>
      <c r="Q574" s="190">
        <v>0</v>
      </c>
      <c r="R574" s="190">
        <f>Q574*H574</f>
        <v>0</v>
      </c>
      <c r="S574" s="190">
        <v>0</v>
      </c>
      <c r="T574" s="191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92" t="s">
        <v>289</v>
      </c>
      <c r="AT574" s="192" t="s">
        <v>251</v>
      </c>
      <c r="AU574" s="192" t="s">
        <v>86</v>
      </c>
      <c r="AY574" s="18" t="s">
        <v>135</v>
      </c>
      <c r="BE574" s="193">
        <f>IF(N574="základní",J574,0)</f>
        <v>0</v>
      </c>
      <c r="BF574" s="193">
        <f>IF(N574="snížená",J574,0)</f>
        <v>0</v>
      </c>
      <c r="BG574" s="193">
        <f>IF(N574="zákl. přenesená",J574,0)</f>
        <v>0</v>
      </c>
      <c r="BH574" s="193">
        <f>IF(N574="sníž. přenesená",J574,0)</f>
        <v>0</v>
      </c>
      <c r="BI574" s="193">
        <f>IF(N574="nulová",J574,0)</f>
        <v>0</v>
      </c>
      <c r="BJ574" s="18" t="s">
        <v>84</v>
      </c>
      <c r="BK574" s="193">
        <f>ROUND(I574*H574,2)</f>
        <v>0</v>
      </c>
      <c r="BL574" s="18" t="s">
        <v>171</v>
      </c>
      <c r="BM574" s="192" t="s">
        <v>712</v>
      </c>
    </row>
    <row r="575" spans="2:51" s="13" customFormat="1" ht="12">
      <c r="B575" s="212"/>
      <c r="C575" s="213"/>
      <c r="D575" s="194" t="s">
        <v>237</v>
      </c>
      <c r="E575" s="214" t="s">
        <v>1</v>
      </c>
      <c r="F575" s="215" t="s">
        <v>708</v>
      </c>
      <c r="G575" s="213"/>
      <c r="H575" s="214" t="s">
        <v>1</v>
      </c>
      <c r="I575" s="216"/>
      <c r="J575" s="213"/>
      <c r="K575" s="213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237</v>
      </c>
      <c r="AU575" s="221" t="s">
        <v>86</v>
      </c>
      <c r="AV575" s="13" t="s">
        <v>84</v>
      </c>
      <c r="AW575" s="13" t="s">
        <v>32</v>
      </c>
      <c r="AX575" s="13" t="s">
        <v>76</v>
      </c>
      <c r="AY575" s="221" t="s">
        <v>135</v>
      </c>
    </row>
    <row r="576" spans="2:51" s="14" customFormat="1" ht="12">
      <c r="B576" s="222"/>
      <c r="C576" s="223"/>
      <c r="D576" s="194" t="s">
        <v>237</v>
      </c>
      <c r="E576" s="224" t="s">
        <v>1</v>
      </c>
      <c r="F576" s="225" t="s">
        <v>709</v>
      </c>
      <c r="G576" s="223"/>
      <c r="H576" s="226">
        <v>152.65</v>
      </c>
      <c r="I576" s="227"/>
      <c r="J576" s="223"/>
      <c r="K576" s="223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237</v>
      </c>
      <c r="AU576" s="232" t="s">
        <v>86</v>
      </c>
      <c r="AV576" s="14" t="s">
        <v>86</v>
      </c>
      <c r="AW576" s="14" t="s">
        <v>32</v>
      </c>
      <c r="AX576" s="14" t="s">
        <v>76</v>
      </c>
      <c r="AY576" s="232" t="s">
        <v>135</v>
      </c>
    </row>
    <row r="577" spans="2:51" s="15" customFormat="1" ht="12">
      <c r="B577" s="233"/>
      <c r="C577" s="234"/>
      <c r="D577" s="194" t="s">
        <v>237</v>
      </c>
      <c r="E577" s="235" t="s">
        <v>1</v>
      </c>
      <c r="F577" s="236" t="s">
        <v>240</v>
      </c>
      <c r="G577" s="234"/>
      <c r="H577" s="237">
        <v>152.65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237</v>
      </c>
      <c r="AU577" s="243" t="s">
        <v>86</v>
      </c>
      <c r="AV577" s="15" t="s">
        <v>140</v>
      </c>
      <c r="AW577" s="15" t="s">
        <v>32</v>
      </c>
      <c r="AX577" s="15" t="s">
        <v>84</v>
      </c>
      <c r="AY577" s="243" t="s">
        <v>135</v>
      </c>
    </row>
    <row r="578" spans="1:65" s="2" customFormat="1" ht="24.2" customHeight="1">
      <c r="A578" s="35"/>
      <c r="B578" s="36"/>
      <c r="C578" s="180" t="s">
        <v>713</v>
      </c>
      <c r="D578" s="180" t="s">
        <v>136</v>
      </c>
      <c r="E578" s="181" t="s">
        <v>714</v>
      </c>
      <c r="F578" s="182" t="s">
        <v>715</v>
      </c>
      <c r="G578" s="183" t="s">
        <v>269</v>
      </c>
      <c r="H578" s="184">
        <v>144.49</v>
      </c>
      <c r="I578" s="185"/>
      <c r="J578" s="186">
        <f>ROUND(I578*H578,2)</f>
        <v>0</v>
      </c>
      <c r="K578" s="187"/>
      <c r="L578" s="40"/>
      <c r="M578" s="188" t="s">
        <v>1</v>
      </c>
      <c r="N578" s="189" t="s">
        <v>41</v>
      </c>
      <c r="O578" s="72"/>
      <c r="P578" s="190">
        <f>O578*H578</f>
        <v>0</v>
      </c>
      <c r="Q578" s="190">
        <v>0</v>
      </c>
      <c r="R578" s="190">
        <f>Q578*H578</f>
        <v>0</v>
      </c>
      <c r="S578" s="190">
        <v>0</v>
      </c>
      <c r="T578" s="191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2" t="s">
        <v>171</v>
      </c>
      <c r="AT578" s="192" t="s">
        <v>136</v>
      </c>
      <c r="AU578" s="192" t="s">
        <v>86</v>
      </c>
      <c r="AY578" s="18" t="s">
        <v>135</v>
      </c>
      <c r="BE578" s="193">
        <f>IF(N578="základní",J578,0)</f>
        <v>0</v>
      </c>
      <c r="BF578" s="193">
        <f>IF(N578="snížená",J578,0)</f>
        <v>0</v>
      </c>
      <c r="BG578" s="193">
        <f>IF(N578="zákl. přenesená",J578,0)</f>
        <v>0</v>
      </c>
      <c r="BH578" s="193">
        <f>IF(N578="sníž. přenesená",J578,0)</f>
        <v>0</v>
      </c>
      <c r="BI578" s="193">
        <f>IF(N578="nulová",J578,0)</f>
        <v>0</v>
      </c>
      <c r="BJ578" s="18" t="s">
        <v>84</v>
      </c>
      <c r="BK578" s="193">
        <f>ROUND(I578*H578,2)</f>
        <v>0</v>
      </c>
      <c r="BL578" s="18" t="s">
        <v>171</v>
      </c>
      <c r="BM578" s="192" t="s">
        <v>716</v>
      </c>
    </row>
    <row r="579" spans="2:51" s="13" customFormat="1" ht="12">
      <c r="B579" s="212"/>
      <c r="C579" s="213"/>
      <c r="D579" s="194" t="s">
        <v>237</v>
      </c>
      <c r="E579" s="214" t="s">
        <v>1</v>
      </c>
      <c r="F579" s="215" t="s">
        <v>717</v>
      </c>
      <c r="G579" s="213"/>
      <c r="H579" s="214" t="s">
        <v>1</v>
      </c>
      <c r="I579" s="216"/>
      <c r="J579" s="213"/>
      <c r="K579" s="213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237</v>
      </c>
      <c r="AU579" s="221" t="s">
        <v>86</v>
      </c>
      <c r="AV579" s="13" t="s">
        <v>84</v>
      </c>
      <c r="AW579" s="13" t="s">
        <v>32</v>
      </c>
      <c r="AX579" s="13" t="s">
        <v>76</v>
      </c>
      <c r="AY579" s="221" t="s">
        <v>135</v>
      </c>
    </row>
    <row r="580" spans="2:51" s="14" customFormat="1" ht="12">
      <c r="B580" s="222"/>
      <c r="C580" s="223"/>
      <c r="D580" s="194" t="s">
        <v>237</v>
      </c>
      <c r="E580" s="224" t="s">
        <v>1</v>
      </c>
      <c r="F580" s="225" t="s">
        <v>718</v>
      </c>
      <c r="G580" s="223"/>
      <c r="H580" s="226">
        <v>13.14</v>
      </c>
      <c r="I580" s="227"/>
      <c r="J580" s="223"/>
      <c r="K580" s="223"/>
      <c r="L580" s="228"/>
      <c r="M580" s="229"/>
      <c r="N580" s="230"/>
      <c r="O580" s="230"/>
      <c r="P580" s="230"/>
      <c r="Q580" s="230"/>
      <c r="R580" s="230"/>
      <c r="S580" s="230"/>
      <c r="T580" s="231"/>
      <c r="AT580" s="232" t="s">
        <v>237</v>
      </c>
      <c r="AU580" s="232" t="s">
        <v>86</v>
      </c>
      <c r="AV580" s="14" t="s">
        <v>86</v>
      </c>
      <c r="AW580" s="14" t="s">
        <v>32</v>
      </c>
      <c r="AX580" s="14" t="s">
        <v>76</v>
      </c>
      <c r="AY580" s="232" t="s">
        <v>135</v>
      </c>
    </row>
    <row r="581" spans="2:51" s="13" customFormat="1" ht="12">
      <c r="B581" s="212"/>
      <c r="C581" s="213"/>
      <c r="D581" s="194" t="s">
        <v>237</v>
      </c>
      <c r="E581" s="214" t="s">
        <v>1</v>
      </c>
      <c r="F581" s="215" t="s">
        <v>719</v>
      </c>
      <c r="G581" s="213"/>
      <c r="H581" s="214" t="s">
        <v>1</v>
      </c>
      <c r="I581" s="216"/>
      <c r="J581" s="213"/>
      <c r="K581" s="213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237</v>
      </c>
      <c r="AU581" s="221" t="s">
        <v>86</v>
      </c>
      <c r="AV581" s="13" t="s">
        <v>84</v>
      </c>
      <c r="AW581" s="13" t="s">
        <v>32</v>
      </c>
      <c r="AX581" s="13" t="s">
        <v>76</v>
      </c>
      <c r="AY581" s="221" t="s">
        <v>135</v>
      </c>
    </row>
    <row r="582" spans="2:51" s="14" customFormat="1" ht="12">
      <c r="B582" s="222"/>
      <c r="C582" s="223"/>
      <c r="D582" s="194" t="s">
        <v>237</v>
      </c>
      <c r="E582" s="224" t="s">
        <v>1</v>
      </c>
      <c r="F582" s="225" t="s">
        <v>720</v>
      </c>
      <c r="G582" s="223"/>
      <c r="H582" s="226">
        <v>49.08</v>
      </c>
      <c r="I582" s="227"/>
      <c r="J582" s="223"/>
      <c r="K582" s="223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237</v>
      </c>
      <c r="AU582" s="232" t="s">
        <v>86</v>
      </c>
      <c r="AV582" s="14" t="s">
        <v>86</v>
      </c>
      <c r="AW582" s="14" t="s">
        <v>32</v>
      </c>
      <c r="AX582" s="14" t="s">
        <v>76</v>
      </c>
      <c r="AY582" s="232" t="s">
        <v>135</v>
      </c>
    </row>
    <row r="583" spans="2:51" s="13" customFormat="1" ht="12">
      <c r="B583" s="212"/>
      <c r="C583" s="213"/>
      <c r="D583" s="194" t="s">
        <v>237</v>
      </c>
      <c r="E583" s="214" t="s">
        <v>1</v>
      </c>
      <c r="F583" s="215" t="s">
        <v>721</v>
      </c>
      <c r="G583" s="213"/>
      <c r="H583" s="214" t="s">
        <v>1</v>
      </c>
      <c r="I583" s="216"/>
      <c r="J583" s="213"/>
      <c r="K583" s="213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237</v>
      </c>
      <c r="AU583" s="221" t="s">
        <v>86</v>
      </c>
      <c r="AV583" s="13" t="s">
        <v>84</v>
      </c>
      <c r="AW583" s="13" t="s">
        <v>32</v>
      </c>
      <c r="AX583" s="13" t="s">
        <v>76</v>
      </c>
      <c r="AY583" s="221" t="s">
        <v>135</v>
      </c>
    </row>
    <row r="584" spans="2:51" s="14" customFormat="1" ht="12">
      <c r="B584" s="222"/>
      <c r="C584" s="223"/>
      <c r="D584" s="194" t="s">
        <v>237</v>
      </c>
      <c r="E584" s="224" t="s">
        <v>1</v>
      </c>
      <c r="F584" s="225" t="s">
        <v>722</v>
      </c>
      <c r="G584" s="223"/>
      <c r="H584" s="226">
        <v>69.32</v>
      </c>
      <c r="I584" s="227"/>
      <c r="J584" s="223"/>
      <c r="K584" s="223"/>
      <c r="L584" s="228"/>
      <c r="M584" s="229"/>
      <c r="N584" s="230"/>
      <c r="O584" s="230"/>
      <c r="P584" s="230"/>
      <c r="Q584" s="230"/>
      <c r="R584" s="230"/>
      <c r="S584" s="230"/>
      <c r="T584" s="231"/>
      <c r="AT584" s="232" t="s">
        <v>237</v>
      </c>
      <c r="AU584" s="232" t="s">
        <v>86</v>
      </c>
      <c r="AV584" s="14" t="s">
        <v>86</v>
      </c>
      <c r="AW584" s="14" t="s">
        <v>32</v>
      </c>
      <c r="AX584" s="14" t="s">
        <v>76</v>
      </c>
      <c r="AY584" s="232" t="s">
        <v>135</v>
      </c>
    </row>
    <row r="585" spans="2:51" s="13" customFormat="1" ht="12">
      <c r="B585" s="212"/>
      <c r="C585" s="213"/>
      <c r="D585" s="194" t="s">
        <v>237</v>
      </c>
      <c r="E585" s="214" t="s">
        <v>1</v>
      </c>
      <c r="F585" s="215" t="s">
        <v>723</v>
      </c>
      <c r="G585" s="213"/>
      <c r="H585" s="214" t="s">
        <v>1</v>
      </c>
      <c r="I585" s="216"/>
      <c r="J585" s="213"/>
      <c r="K585" s="213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237</v>
      </c>
      <c r="AU585" s="221" t="s">
        <v>86</v>
      </c>
      <c r="AV585" s="13" t="s">
        <v>84</v>
      </c>
      <c r="AW585" s="13" t="s">
        <v>32</v>
      </c>
      <c r="AX585" s="13" t="s">
        <v>76</v>
      </c>
      <c r="AY585" s="221" t="s">
        <v>135</v>
      </c>
    </row>
    <row r="586" spans="2:51" s="14" customFormat="1" ht="12">
      <c r="B586" s="222"/>
      <c r="C586" s="223"/>
      <c r="D586" s="194" t="s">
        <v>237</v>
      </c>
      <c r="E586" s="224" t="s">
        <v>1</v>
      </c>
      <c r="F586" s="225" t="s">
        <v>724</v>
      </c>
      <c r="G586" s="223"/>
      <c r="H586" s="226">
        <v>12.95</v>
      </c>
      <c r="I586" s="227"/>
      <c r="J586" s="223"/>
      <c r="K586" s="223"/>
      <c r="L586" s="228"/>
      <c r="M586" s="229"/>
      <c r="N586" s="230"/>
      <c r="O586" s="230"/>
      <c r="P586" s="230"/>
      <c r="Q586" s="230"/>
      <c r="R586" s="230"/>
      <c r="S586" s="230"/>
      <c r="T586" s="231"/>
      <c r="AT586" s="232" t="s">
        <v>237</v>
      </c>
      <c r="AU586" s="232" t="s">
        <v>86</v>
      </c>
      <c r="AV586" s="14" t="s">
        <v>86</v>
      </c>
      <c r="AW586" s="14" t="s">
        <v>32</v>
      </c>
      <c r="AX586" s="14" t="s">
        <v>76</v>
      </c>
      <c r="AY586" s="232" t="s">
        <v>135</v>
      </c>
    </row>
    <row r="587" spans="2:51" s="15" customFormat="1" ht="12">
      <c r="B587" s="233"/>
      <c r="C587" s="234"/>
      <c r="D587" s="194" t="s">
        <v>237</v>
      </c>
      <c r="E587" s="235" t="s">
        <v>1</v>
      </c>
      <c r="F587" s="236" t="s">
        <v>240</v>
      </c>
      <c r="G587" s="234"/>
      <c r="H587" s="237">
        <v>144.48999999999998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237</v>
      </c>
      <c r="AU587" s="243" t="s">
        <v>86</v>
      </c>
      <c r="AV587" s="15" t="s">
        <v>140</v>
      </c>
      <c r="AW587" s="15" t="s">
        <v>32</v>
      </c>
      <c r="AX587" s="15" t="s">
        <v>84</v>
      </c>
      <c r="AY587" s="243" t="s">
        <v>135</v>
      </c>
    </row>
    <row r="588" spans="1:65" s="2" customFormat="1" ht="21.75" customHeight="1">
      <c r="A588" s="35"/>
      <c r="B588" s="36"/>
      <c r="C588" s="244" t="s">
        <v>481</v>
      </c>
      <c r="D588" s="244" t="s">
        <v>251</v>
      </c>
      <c r="E588" s="245" t="s">
        <v>725</v>
      </c>
      <c r="F588" s="246" t="s">
        <v>726</v>
      </c>
      <c r="G588" s="247" t="s">
        <v>269</v>
      </c>
      <c r="H588" s="248">
        <v>176.422</v>
      </c>
      <c r="I588" s="249"/>
      <c r="J588" s="250">
        <f>ROUND(I588*H588,2)</f>
        <v>0</v>
      </c>
      <c r="K588" s="251"/>
      <c r="L588" s="252"/>
      <c r="M588" s="253" t="s">
        <v>1</v>
      </c>
      <c r="N588" s="254" t="s">
        <v>41</v>
      </c>
      <c r="O588" s="72"/>
      <c r="P588" s="190">
        <f>O588*H588</f>
        <v>0</v>
      </c>
      <c r="Q588" s="190">
        <v>0</v>
      </c>
      <c r="R588" s="190">
        <f>Q588*H588</f>
        <v>0</v>
      </c>
      <c r="S588" s="190">
        <v>0</v>
      </c>
      <c r="T588" s="191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2" t="s">
        <v>289</v>
      </c>
      <c r="AT588" s="192" t="s">
        <v>251</v>
      </c>
      <c r="AU588" s="192" t="s">
        <v>86</v>
      </c>
      <c r="AY588" s="18" t="s">
        <v>135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18" t="s">
        <v>84</v>
      </c>
      <c r="BK588" s="193">
        <f>ROUND(I588*H588,2)</f>
        <v>0</v>
      </c>
      <c r="BL588" s="18" t="s">
        <v>171</v>
      </c>
      <c r="BM588" s="192" t="s">
        <v>727</v>
      </c>
    </row>
    <row r="589" spans="2:51" s="13" customFormat="1" ht="12">
      <c r="B589" s="212"/>
      <c r="C589" s="213"/>
      <c r="D589" s="194" t="s">
        <v>237</v>
      </c>
      <c r="E589" s="214" t="s">
        <v>1</v>
      </c>
      <c r="F589" s="215" t="s">
        <v>717</v>
      </c>
      <c r="G589" s="213"/>
      <c r="H589" s="214" t="s">
        <v>1</v>
      </c>
      <c r="I589" s="216"/>
      <c r="J589" s="213"/>
      <c r="K589" s="213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237</v>
      </c>
      <c r="AU589" s="221" t="s">
        <v>86</v>
      </c>
      <c r="AV589" s="13" t="s">
        <v>84</v>
      </c>
      <c r="AW589" s="13" t="s">
        <v>32</v>
      </c>
      <c r="AX589" s="13" t="s">
        <v>76</v>
      </c>
      <c r="AY589" s="221" t="s">
        <v>135</v>
      </c>
    </row>
    <row r="590" spans="2:51" s="14" customFormat="1" ht="12">
      <c r="B590" s="222"/>
      <c r="C590" s="223"/>
      <c r="D590" s="194" t="s">
        <v>237</v>
      </c>
      <c r="E590" s="224" t="s">
        <v>1</v>
      </c>
      <c r="F590" s="225" t="s">
        <v>718</v>
      </c>
      <c r="G590" s="223"/>
      <c r="H590" s="226">
        <v>13.14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237</v>
      </c>
      <c r="AU590" s="232" t="s">
        <v>86</v>
      </c>
      <c r="AV590" s="14" t="s">
        <v>86</v>
      </c>
      <c r="AW590" s="14" t="s">
        <v>32</v>
      </c>
      <c r="AX590" s="14" t="s">
        <v>76</v>
      </c>
      <c r="AY590" s="232" t="s">
        <v>135</v>
      </c>
    </row>
    <row r="591" spans="2:51" s="13" customFormat="1" ht="12">
      <c r="B591" s="212"/>
      <c r="C591" s="213"/>
      <c r="D591" s="194" t="s">
        <v>237</v>
      </c>
      <c r="E591" s="214" t="s">
        <v>1</v>
      </c>
      <c r="F591" s="215" t="s">
        <v>719</v>
      </c>
      <c r="G591" s="213"/>
      <c r="H591" s="214" t="s">
        <v>1</v>
      </c>
      <c r="I591" s="216"/>
      <c r="J591" s="213"/>
      <c r="K591" s="213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237</v>
      </c>
      <c r="AU591" s="221" t="s">
        <v>86</v>
      </c>
      <c r="AV591" s="13" t="s">
        <v>84</v>
      </c>
      <c r="AW591" s="13" t="s">
        <v>32</v>
      </c>
      <c r="AX591" s="13" t="s">
        <v>76</v>
      </c>
      <c r="AY591" s="221" t="s">
        <v>135</v>
      </c>
    </row>
    <row r="592" spans="2:51" s="14" customFormat="1" ht="12">
      <c r="B592" s="222"/>
      <c r="C592" s="223"/>
      <c r="D592" s="194" t="s">
        <v>237</v>
      </c>
      <c r="E592" s="224" t="s">
        <v>1</v>
      </c>
      <c r="F592" s="225" t="s">
        <v>720</v>
      </c>
      <c r="G592" s="223"/>
      <c r="H592" s="226">
        <v>49.08</v>
      </c>
      <c r="I592" s="227"/>
      <c r="J592" s="223"/>
      <c r="K592" s="223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237</v>
      </c>
      <c r="AU592" s="232" t="s">
        <v>86</v>
      </c>
      <c r="AV592" s="14" t="s">
        <v>86</v>
      </c>
      <c r="AW592" s="14" t="s">
        <v>32</v>
      </c>
      <c r="AX592" s="14" t="s">
        <v>76</v>
      </c>
      <c r="AY592" s="232" t="s">
        <v>135</v>
      </c>
    </row>
    <row r="593" spans="2:51" s="13" customFormat="1" ht="12">
      <c r="B593" s="212"/>
      <c r="C593" s="213"/>
      <c r="D593" s="194" t="s">
        <v>237</v>
      </c>
      <c r="E593" s="214" t="s">
        <v>1</v>
      </c>
      <c r="F593" s="215" t="s">
        <v>721</v>
      </c>
      <c r="G593" s="213"/>
      <c r="H593" s="214" t="s">
        <v>1</v>
      </c>
      <c r="I593" s="216"/>
      <c r="J593" s="213"/>
      <c r="K593" s="213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237</v>
      </c>
      <c r="AU593" s="221" t="s">
        <v>86</v>
      </c>
      <c r="AV593" s="13" t="s">
        <v>84</v>
      </c>
      <c r="AW593" s="13" t="s">
        <v>32</v>
      </c>
      <c r="AX593" s="13" t="s">
        <v>76</v>
      </c>
      <c r="AY593" s="221" t="s">
        <v>135</v>
      </c>
    </row>
    <row r="594" spans="2:51" s="14" customFormat="1" ht="12">
      <c r="B594" s="222"/>
      <c r="C594" s="223"/>
      <c r="D594" s="194" t="s">
        <v>237</v>
      </c>
      <c r="E594" s="224" t="s">
        <v>1</v>
      </c>
      <c r="F594" s="225" t="s">
        <v>722</v>
      </c>
      <c r="G594" s="223"/>
      <c r="H594" s="226">
        <v>69.32</v>
      </c>
      <c r="I594" s="227"/>
      <c r="J594" s="223"/>
      <c r="K594" s="223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237</v>
      </c>
      <c r="AU594" s="232" t="s">
        <v>86</v>
      </c>
      <c r="AV594" s="14" t="s">
        <v>86</v>
      </c>
      <c r="AW594" s="14" t="s">
        <v>32</v>
      </c>
      <c r="AX594" s="14" t="s">
        <v>76</v>
      </c>
      <c r="AY594" s="232" t="s">
        <v>135</v>
      </c>
    </row>
    <row r="595" spans="2:51" s="13" customFormat="1" ht="12">
      <c r="B595" s="212"/>
      <c r="C595" s="213"/>
      <c r="D595" s="194" t="s">
        <v>237</v>
      </c>
      <c r="E595" s="214" t="s">
        <v>1</v>
      </c>
      <c r="F595" s="215" t="s">
        <v>723</v>
      </c>
      <c r="G595" s="213"/>
      <c r="H595" s="214" t="s">
        <v>1</v>
      </c>
      <c r="I595" s="216"/>
      <c r="J595" s="213"/>
      <c r="K595" s="213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237</v>
      </c>
      <c r="AU595" s="221" t="s">
        <v>86</v>
      </c>
      <c r="AV595" s="13" t="s">
        <v>84</v>
      </c>
      <c r="AW595" s="13" t="s">
        <v>32</v>
      </c>
      <c r="AX595" s="13" t="s">
        <v>76</v>
      </c>
      <c r="AY595" s="221" t="s">
        <v>135</v>
      </c>
    </row>
    <row r="596" spans="2:51" s="14" customFormat="1" ht="12">
      <c r="B596" s="222"/>
      <c r="C596" s="223"/>
      <c r="D596" s="194" t="s">
        <v>237</v>
      </c>
      <c r="E596" s="224" t="s">
        <v>1</v>
      </c>
      <c r="F596" s="225" t="s">
        <v>724</v>
      </c>
      <c r="G596" s="223"/>
      <c r="H596" s="226">
        <v>12.95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237</v>
      </c>
      <c r="AU596" s="232" t="s">
        <v>86</v>
      </c>
      <c r="AV596" s="14" t="s">
        <v>86</v>
      </c>
      <c r="AW596" s="14" t="s">
        <v>32</v>
      </c>
      <c r="AX596" s="14" t="s">
        <v>76</v>
      </c>
      <c r="AY596" s="232" t="s">
        <v>135</v>
      </c>
    </row>
    <row r="597" spans="2:51" s="15" customFormat="1" ht="12">
      <c r="B597" s="233"/>
      <c r="C597" s="234"/>
      <c r="D597" s="194" t="s">
        <v>237</v>
      </c>
      <c r="E597" s="235" t="s">
        <v>1</v>
      </c>
      <c r="F597" s="236" t="s">
        <v>240</v>
      </c>
      <c r="G597" s="234"/>
      <c r="H597" s="237">
        <v>144.48999999999998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237</v>
      </c>
      <c r="AU597" s="243" t="s">
        <v>86</v>
      </c>
      <c r="AV597" s="15" t="s">
        <v>140</v>
      </c>
      <c r="AW597" s="15" t="s">
        <v>32</v>
      </c>
      <c r="AX597" s="15" t="s">
        <v>76</v>
      </c>
      <c r="AY597" s="243" t="s">
        <v>135</v>
      </c>
    </row>
    <row r="598" spans="2:51" s="14" customFormat="1" ht="12">
      <c r="B598" s="222"/>
      <c r="C598" s="223"/>
      <c r="D598" s="194" t="s">
        <v>237</v>
      </c>
      <c r="E598" s="224" t="s">
        <v>1</v>
      </c>
      <c r="F598" s="225" t="s">
        <v>728</v>
      </c>
      <c r="G598" s="223"/>
      <c r="H598" s="226">
        <v>176.422</v>
      </c>
      <c r="I598" s="227"/>
      <c r="J598" s="223"/>
      <c r="K598" s="223"/>
      <c r="L598" s="228"/>
      <c r="M598" s="229"/>
      <c r="N598" s="230"/>
      <c r="O598" s="230"/>
      <c r="P598" s="230"/>
      <c r="Q598" s="230"/>
      <c r="R598" s="230"/>
      <c r="S598" s="230"/>
      <c r="T598" s="231"/>
      <c r="AT598" s="232" t="s">
        <v>237</v>
      </c>
      <c r="AU598" s="232" t="s">
        <v>86</v>
      </c>
      <c r="AV598" s="14" t="s">
        <v>86</v>
      </c>
      <c r="AW598" s="14" t="s">
        <v>32</v>
      </c>
      <c r="AX598" s="14" t="s">
        <v>76</v>
      </c>
      <c r="AY598" s="232" t="s">
        <v>135</v>
      </c>
    </row>
    <row r="599" spans="2:51" s="15" customFormat="1" ht="12">
      <c r="B599" s="233"/>
      <c r="C599" s="234"/>
      <c r="D599" s="194" t="s">
        <v>237</v>
      </c>
      <c r="E599" s="235" t="s">
        <v>1</v>
      </c>
      <c r="F599" s="236" t="s">
        <v>240</v>
      </c>
      <c r="G599" s="234"/>
      <c r="H599" s="237">
        <v>176.422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237</v>
      </c>
      <c r="AU599" s="243" t="s">
        <v>86</v>
      </c>
      <c r="AV599" s="15" t="s">
        <v>140</v>
      </c>
      <c r="AW599" s="15" t="s">
        <v>32</v>
      </c>
      <c r="AX599" s="15" t="s">
        <v>84</v>
      </c>
      <c r="AY599" s="243" t="s">
        <v>135</v>
      </c>
    </row>
    <row r="600" spans="1:65" s="2" customFormat="1" ht="24.2" customHeight="1">
      <c r="A600" s="35"/>
      <c r="B600" s="36"/>
      <c r="C600" s="180" t="s">
        <v>729</v>
      </c>
      <c r="D600" s="180" t="s">
        <v>136</v>
      </c>
      <c r="E600" s="181" t="s">
        <v>730</v>
      </c>
      <c r="F600" s="182" t="s">
        <v>731</v>
      </c>
      <c r="G600" s="183" t="s">
        <v>269</v>
      </c>
      <c r="H600" s="184">
        <v>152.65</v>
      </c>
      <c r="I600" s="185"/>
      <c r="J600" s="186">
        <f>ROUND(I600*H600,2)</f>
        <v>0</v>
      </c>
      <c r="K600" s="187"/>
      <c r="L600" s="40"/>
      <c r="M600" s="188" t="s">
        <v>1</v>
      </c>
      <c r="N600" s="189" t="s">
        <v>41</v>
      </c>
      <c r="O600" s="7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2" t="s">
        <v>171</v>
      </c>
      <c r="AT600" s="192" t="s">
        <v>136</v>
      </c>
      <c r="AU600" s="192" t="s">
        <v>86</v>
      </c>
      <c r="AY600" s="18" t="s">
        <v>135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8" t="s">
        <v>84</v>
      </c>
      <c r="BK600" s="193">
        <f>ROUND(I600*H600,2)</f>
        <v>0</v>
      </c>
      <c r="BL600" s="18" t="s">
        <v>171</v>
      </c>
      <c r="BM600" s="192" t="s">
        <v>732</v>
      </c>
    </row>
    <row r="601" spans="2:51" s="13" customFormat="1" ht="12">
      <c r="B601" s="212"/>
      <c r="C601" s="213"/>
      <c r="D601" s="194" t="s">
        <v>237</v>
      </c>
      <c r="E601" s="214" t="s">
        <v>1</v>
      </c>
      <c r="F601" s="215" t="s">
        <v>692</v>
      </c>
      <c r="G601" s="213"/>
      <c r="H601" s="214" t="s">
        <v>1</v>
      </c>
      <c r="I601" s="216"/>
      <c r="J601" s="213"/>
      <c r="K601" s="213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237</v>
      </c>
      <c r="AU601" s="221" t="s">
        <v>86</v>
      </c>
      <c r="AV601" s="13" t="s">
        <v>84</v>
      </c>
      <c r="AW601" s="13" t="s">
        <v>32</v>
      </c>
      <c r="AX601" s="13" t="s">
        <v>76</v>
      </c>
      <c r="AY601" s="221" t="s">
        <v>135</v>
      </c>
    </row>
    <row r="602" spans="2:51" s="13" customFormat="1" ht="12">
      <c r="B602" s="212"/>
      <c r="C602" s="213"/>
      <c r="D602" s="194" t="s">
        <v>237</v>
      </c>
      <c r="E602" s="214" t="s">
        <v>1</v>
      </c>
      <c r="F602" s="215" t="s">
        <v>693</v>
      </c>
      <c r="G602" s="213"/>
      <c r="H602" s="214" t="s">
        <v>1</v>
      </c>
      <c r="I602" s="216"/>
      <c r="J602" s="213"/>
      <c r="K602" s="213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237</v>
      </c>
      <c r="AU602" s="221" t="s">
        <v>86</v>
      </c>
      <c r="AV602" s="13" t="s">
        <v>84</v>
      </c>
      <c r="AW602" s="13" t="s">
        <v>32</v>
      </c>
      <c r="AX602" s="13" t="s">
        <v>76</v>
      </c>
      <c r="AY602" s="221" t="s">
        <v>135</v>
      </c>
    </row>
    <row r="603" spans="2:51" s="14" customFormat="1" ht="12">
      <c r="B603" s="222"/>
      <c r="C603" s="223"/>
      <c r="D603" s="194" t="s">
        <v>237</v>
      </c>
      <c r="E603" s="224" t="s">
        <v>1</v>
      </c>
      <c r="F603" s="225" t="s">
        <v>709</v>
      </c>
      <c r="G603" s="223"/>
      <c r="H603" s="226">
        <v>152.65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237</v>
      </c>
      <c r="AU603" s="232" t="s">
        <v>86</v>
      </c>
      <c r="AV603" s="14" t="s">
        <v>86</v>
      </c>
      <c r="AW603" s="14" t="s">
        <v>32</v>
      </c>
      <c r="AX603" s="14" t="s">
        <v>76</v>
      </c>
      <c r="AY603" s="232" t="s">
        <v>135</v>
      </c>
    </row>
    <row r="604" spans="2:51" s="15" customFormat="1" ht="12">
      <c r="B604" s="233"/>
      <c r="C604" s="234"/>
      <c r="D604" s="194" t="s">
        <v>237</v>
      </c>
      <c r="E604" s="235" t="s">
        <v>1</v>
      </c>
      <c r="F604" s="236" t="s">
        <v>240</v>
      </c>
      <c r="G604" s="234"/>
      <c r="H604" s="237">
        <v>152.65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237</v>
      </c>
      <c r="AU604" s="243" t="s">
        <v>86</v>
      </c>
      <c r="AV604" s="15" t="s">
        <v>140</v>
      </c>
      <c r="AW604" s="15" t="s">
        <v>32</v>
      </c>
      <c r="AX604" s="15" t="s">
        <v>84</v>
      </c>
      <c r="AY604" s="243" t="s">
        <v>135</v>
      </c>
    </row>
    <row r="605" spans="1:65" s="2" customFormat="1" ht="24.2" customHeight="1">
      <c r="A605" s="35"/>
      <c r="B605" s="36"/>
      <c r="C605" s="244" t="s">
        <v>487</v>
      </c>
      <c r="D605" s="244" t="s">
        <v>251</v>
      </c>
      <c r="E605" s="245" t="s">
        <v>733</v>
      </c>
      <c r="F605" s="246" t="s">
        <v>734</v>
      </c>
      <c r="G605" s="247" t="s">
        <v>269</v>
      </c>
      <c r="H605" s="248">
        <v>160.283</v>
      </c>
      <c r="I605" s="249"/>
      <c r="J605" s="250">
        <f>ROUND(I605*H605,2)</f>
        <v>0</v>
      </c>
      <c r="K605" s="251"/>
      <c r="L605" s="252"/>
      <c r="M605" s="253" t="s">
        <v>1</v>
      </c>
      <c r="N605" s="254" t="s">
        <v>41</v>
      </c>
      <c r="O605" s="72"/>
      <c r="P605" s="190">
        <f>O605*H605</f>
        <v>0</v>
      </c>
      <c r="Q605" s="190">
        <v>0</v>
      </c>
      <c r="R605" s="190">
        <f>Q605*H605</f>
        <v>0</v>
      </c>
      <c r="S605" s="190">
        <v>0</v>
      </c>
      <c r="T605" s="191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92" t="s">
        <v>289</v>
      </c>
      <c r="AT605" s="192" t="s">
        <v>251</v>
      </c>
      <c r="AU605" s="192" t="s">
        <v>86</v>
      </c>
      <c r="AY605" s="18" t="s">
        <v>135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18" t="s">
        <v>84</v>
      </c>
      <c r="BK605" s="193">
        <f>ROUND(I605*H605,2)</f>
        <v>0</v>
      </c>
      <c r="BL605" s="18" t="s">
        <v>171</v>
      </c>
      <c r="BM605" s="192" t="s">
        <v>735</v>
      </c>
    </row>
    <row r="606" spans="2:51" s="14" customFormat="1" ht="12">
      <c r="B606" s="222"/>
      <c r="C606" s="223"/>
      <c r="D606" s="194" t="s">
        <v>237</v>
      </c>
      <c r="E606" s="224" t="s">
        <v>1</v>
      </c>
      <c r="F606" s="225" t="s">
        <v>736</v>
      </c>
      <c r="G606" s="223"/>
      <c r="H606" s="226">
        <v>160.283</v>
      </c>
      <c r="I606" s="227"/>
      <c r="J606" s="223"/>
      <c r="K606" s="223"/>
      <c r="L606" s="228"/>
      <c r="M606" s="229"/>
      <c r="N606" s="230"/>
      <c r="O606" s="230"/>
      <c r="P606" s="230"/>
      <c r="Q606" s="230"/>
      <c r="R606" s="230"/>
      <c r="S606" s="230"/>
      <c r="T606" s="231"/>
      <c r="AT606" s="232" t="s">
        <v>237</v>
      </c>
      <c r="AU606" s="232" t="s">
        <v>86</v>
      </c>
      <c r="AV606" s="14" t="s">
        <v>86</v>
      </c>
      <c r="AW606" s="14" t="s">
        <v>32</v>
      </c>
      <c r="AX606" s="14" t="s">
        <v>76</v>
      </c>
      <c r="AY606" s="232" t="s">
        <v>135</v>
      </c>
    </row>
    <row r="607" spans="2:51" s="15" customFormat="1" ht="12">
      <c r="B607" s="233"/>
      <c r="C607" s="234"/>
      <c r="D607" s="194" t="s">
        <v>237</v>
      </c>
      <c r="E607" s="235" t="s">
        <v>1</v>
      </c>
      <c r="F607" s="236" t="s">
        <v>240</v>
      </c>
      <c r="G607" s="234"/>
      <c r="H607" s="237">
        <v>160.283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237</v>
      </c>
      <c r="AU607" s="243" t="s">
        <v>86</v>
      </c>
      <c r="AV607" s="15" t="s">
        <v>140</v>
      </c>
      <c r="AW607" s="15" t="s">
        <v>32</v>
      </c>
      <c r="AX607" s="15" t="s">
        <v>84</v>
      </c>
      <c r="AY607" s="243" t="s">
        <v>135</v>
      </c>
    </row>
    <row r="608" spans="1:65" s="2" customFormat="1" ht="24.2" customHeight="1">
      <c r="A608" s="35"/>
      <c r="B608" s="36"/>
      <c r="C608" s="180" t="s">
        <v>737</v>
      </c>
      <c r="D608" s="180" t="s">
        <v>136</v>
      </c>
      <c r="E608" s="181" t="s">
        <v>738</v>
      </c>
      <c r="F608" s="182" t="s">
        <v>739</v>
      </c>
      <c r="G608" s="183" t="s">
        <v>740</v>
      </c>
      <c r="H608" s="266"/>
      <c r="I608" s="185"/>
      <c r="J608" s="186">
        <f>ROUND(I608*H608,2)</f>
        <v>0</v>
      </c>
      <c r="K608" s="187"/>
      <c r="L608" s="40"/>
      <c r="M608" s="188" t="s">
        <v>1</v>
      </c>
      <c r="N608" s="189" t="s">
        <v>41</v>
      </c>
      <c r="O608" s="7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2" t="s">
        <v>171</v>
      </c>
      <c r="AT608" s="192" t="s">
        <v>136</v>
      </c>
      <c r="AU608" s="192" t="s">
        <v>86</v>
      </c>
      <c r="AY608" s="18" t="s">
        <v>135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8" t="s">
        <v>84</v>
      </c>
      <c r="BK608" s="193">
        <f>ROUND(I608*H608,2)</f>
        <v>0</v>
      </c>
      <c r="BL608" s="18" t="s">
        <v>171</v>
      </c>
      <c r="BM608" s="192" t="s">
        <v>741</v>
      </c>
    </row>
    <row r="609" spans="2:63" s="11" customFormat="1" ht="22.9" customHeight="1">
      <c r="B609" s="166"/>
      <c r="C609" s="167"/>
      <c r="D609" s="168" t="s">
        <v>75</v>
      </c>
      <c r="E609" s="210" t="s">
        <v>742</v>
      </c>
      <c r="F609" s="210" t="s">
        <v>743</v>
      </c>
      <c r="G609" s="167"/>
      <c r="H609" s="167"/>
      <c r="I609" s="170"/>
      <c r="J609" s="211">
        <f>BK609</f>
        <v>0</v>
      </c>
      <c r="K609" s="167"/>
      <c r="L609" s="172"/>
      <c r="M609" s="173"/>
      <c r="N609" s="174"/>
      <c r="O609" s="174"/>
      <c r="P609" s="175">
        <f>SUM(P610:P730)</f>
        <v>0</v>
      </c>
      <c r="Q609" s="174"/>
      <c r="R609" s="175">
        <f>SUM(R610:R730)</f>
        <v>0</v>
      </c>
      <c r="S609" s="174"/>
      <c r="T609" s="176">
        <f>SUM(T610:T730)</f>
        <v>0</v>
      </c>
      <c r="AR609" s="177" t="s">
        <v>86</v>
      </c>
      <c r="AT609" s="178" t="s">
        <v>75</v>
      </c>
      <c r="AU609" s="178" t="s">
        <v>84</v>
      </c>
      <c r="AY609" s="177" t="s">
        <v>135</v>
      </c>
      <c r="BK609" s="179">
        <f>SUM(BK610:BK730)</f>
        <v>0</v>
      </c>
    </row>
    <row r="610" spans="1:65" s="2" customFormat="1" ht="37.9" customHeight="1">
      <c r="A610" s="35"/>
      <c r="B610" s="36"/>
      <c r="C610" s="180" t="s">
        <v>490</v>
      </c>
      <c r="D610" s="180" t="s">
        <v>136</v>
      </c>
      <c r="E610" s="181" t="s">
        <v>744</v>
      </c>
      <c r="F610" s="182" t="s">
        <v>745</v>
      </c>
      <c r="G610" s="183" t="s">
        <v>269</v>
      </c>
      <c r="H610" s="184">
        <v>134.25</v>
      </c>
      <c r="I610" s="185"/>
      <c r="J610" s="186">
        <f>ROUND(I610*H610,2)</f>
        <v>0</v>
      </c>
      <c r="K610" s="187"/>
      <c r="L610" s="40"/>
      <c r="M610" s="188" t="s">
        <v>1</v>
      </c>
      <c r="N610" s="189" t="s">
        <v>41</v>
      </c>
      <c r="O610" s="7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2" t="s">
        <v>171</v>
      </c>
      <c r="AT610" s="192" t="s">
        <v>136</v>
      </c>
      <c r="AU610" s="192" t="s">
        <v>86</v>
      </c>
      <c r="AY610" s="18" t="s">
        <v>135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8" t="s">
        <v>84</v>
      </c>
      <c r="BK610" s="193">
        <f>ROUND(I610*H610,2)</f>
        <v>0</v>
      </c>
      <c r="BL610" s="18" t="s">
        <v>171</v>
      </c>
      <c r="BM610" s="192" t="s">
        <v>746</v>
      </c>
    </row>
    <row r="611" spans="2:51" s="13" customFormat="1" ht="12">
      <c r="B611" s="212"/>
      <c r="C611" s="213"/>
      <c r="D611" s="194" t="s">
        <v>237</v>
      </c>
      <c r="E611" s="214" t="s">
        <v>1</v>
      </c>
      <c r="F611" s="215" t="s">
        <v>747</v>
      </c>
      <c r="G611" s="213"/>
      <c r="H611" s="214" t="s">
        <v>1</v>
      </c>
      <c r="I611" s="216"/>
      <c r="J611" s="213"/>
      <c r="K611" s="213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237</v>
      </c>
      <c r="AU611" s="221" t="s">
        <v>86</v>
      </c>
      <c r="AV611" s="13" t="s">
        <v>84</v>
      </c>
      <c r="AW611" s="13" t="s">
        <v>32</v>
      </c>
      <c r="AX611" s="13" t="s">
        <v>76</v>
      </c>
      <c r="AY611" s="221" t="s">
        <v>135</v>
      </c>
    </row>
    <row r="612" spans="2:51" s="14" customFormat="1" ht="12">
      <c r="B612" s="222"/>
      <c r="C612" s="223"/>
      <c r="D612" s="194" t="s">
        <v>237</v>
      </c>
      <c r="E612" s="224" t="s">
        <v>1</v>
      </c>
      <c r="F612" s="225" t="s">
        <v>748</v>
      </c>
      <c r="G612" s="223"/>
      <c r="H612" s="226">
        <v>45.6</v>
      </c>
      <c r="I612" s="227"/>
      <c r="J612" s="223"/>
      <c r="K612" s="223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237</v>
      </c>
      <c r="AU612" s="232" t="s">
        <v>86</v>
      </c>
      <c r="AV612" s="14" t="s">
        <v>86</v>
      </c>
      <c r="AW612" s="14" t="s">
        <v>32</v>
      </c>
      <c r="AX612" s="14" t="s">
        <v>76</v>
      </c>
      <c r="AY612" s="232" t="s">
        <v>135</v>
      </c>
    </row>
    <row r="613" spans="2:51" s="13" customFormat="1" ht="12">
      <c r="B613" s="212"/>
      <c r="C613" s="213"/>
      <c r="D613" s="194" t="s">
        <v>237</v>
      </c>
      <c r="E613" s="214" t="s">
        <v>1</v>
      </c>
      <c r="F613" s="215" t="s">
        <v>749</v>
      </c>
      <c r="G613" s="213"/>
      <c r="H613" s="214" t="s">
        <v>1</v>
      </c>
      <c r="I613" s="216"/>
      <c r="J613" s="213"/>
      <c r="K613" s="213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237</v>
      </c>
      <c r="AU613" s="221" t="s">
        <v>86</v>
      </c>
      <c r="AV613" s="13" t="s">
        <v>84</v>
      </c>
      <c r="AW613" s="13" t="s">
        <v>32</v>
      </c>
      <c r="AX613" s="13" t="s">
        <v>76</v>
      </c>
      <c r="AY613" s="221" t="s">
        <v>135</v>
      </c>
    </row>
    <row r="614" spans="2:51" s="14" customFormat="1" ht="12">
      <c r="B614" s="222"/>
      <c r="C614" s="223"/>
      <c r="D614" s="194" t="s">
        <v>237</v>
      </c>
      <c r="E614" s="224" t="s">
        <v>1</v>
      </c>
      <c r="F614" s="225" t="s">
        <v>750</v>
      </c>
      <c r="G614" s="223"/>
      <c r="H614" s="226">
        <v>41.4</v>
      </c>
      <c r="I614" s="227"/>
      <c r="J614" s="223"/>
      <c r="K614" s="223"/>
      <c r="L614" s="228"/>
      <c r="M614" s="229"/>
      <c r="N614" s="230"/>
      <c r="O614" s="230"/>
      <c r="P614" s="230"/>
      <c r="Q614" s="230"/>
      <c r="R614" s="230"/>
      <c r="S614" s="230"/>
      <c r="T614" s="231"/>
      <c r="AT614" s="232" t="s">
        <v>237</v>
      </c>
      <c r="AU614" s="232" t="s">
        <v>86</v>
      </c>
      <c r="AV614" s="14" t="s">
        <v>86</v>
      </c>
      <c r="AW614" s="14" t="s">
        <v>32</v>
      </c>
      <c r="AX614" s="14" t="s">
        <v>76</v>
      </c>
      <c r="AY614" s="232" t="s">
        <v>135</v>
      </c>
    </row>
    <row r="615" spans="2:51" s="13" customFormat="1" ht="12">
      <c r="B615" s="212"/>
      <c r="C615" s="213"/>
      <c r="D615" s="194" t="s">
        <v>237</v>
      </c>
      <c r="E615" s="214" t="s">
        <v>1</v>
      </c>
      <c r="F615" s="215" t="s">
        <v>751</v>
      </c>
      <c r="G615" s="213"/>
      <c r="H615" s="214" t="s">
        <v>1</v>
      </c>
      <c r="I615" s="216"/>
      <c r="J615" s="213"/>
      <c r="K615" s="213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237</v>
      </c>
      <c r="AU615" s="221" t="s">
        <v>86</v>
      </c>
      <c r="AV615" s="13" t="s">
        <v>84</v>
      </c>
      <c r="AW615" s="13" t="s">
        <v>32</v>
      </c>
      <c r="AX615" s="13" t="s">
        <v>76</v>
      </c>
      <c r="AY615" s="221" t="s">
        <v>135</v>
      </c>
    </row>
    <row r="616" spans="2:51" s="14" customFormat="1" ht="12">
      <c r="B616" s="222"/>
      <c r="C616" s="223"/>
      <c r="D616" s="194" t="s">
        <v>237</v>
      </c>
      <c r="E616" s="224" t="s">
        <v>1</v>
      </c>
      <c r="F616" s="225" t="s">
        <v>752</v>
      </c>
      <c r="G616" s="223"/>
      <c r="H616" s="226">
        <v>47.25</v>
      </c>
      <c r="I616" s="227"/>
      <c r="J616" s="223"/>
      <c r="K616" s="223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237</v>
      </c>
      <c r="AU616" s="232" t="s">
        <v>86</v>
      </c>
      <c r="AV616" s="14" t="s">
        <v>86</v>
      </c>
      <c r="AW616" s="14" t="s">
        <v>32</v>
      </c>
      <c r="AX616" s="14" t="s">
        <v>76</v>
      </c>
      <c r="AY616" s="232" t="s">
        <v>135</v>
      </c>
    </row>
    <row r="617" spans="2:51" s="15" customFormat="1" ht="12">
      <c r="B617" s="233"/>
      <c r="C617" s="234"/>
      <c r="D617" s="194" t="s">
        <v>237</v>
      </c>
      <c r="E617" s="235" t="s">
        <v>1</v>
      </c>
      <c r="F617" s="236" t="s">
        <v>240</v>
      </c>
      <c r="G617" s="234"/>
      <c r="H617" s="237">
        <v>134.25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237</v>
      </c>
      <c r="AU617" s="243" t="s">
        <v>86</v>
      </c>
      <c r="AV617" s="15" t="s">
        <v>140</v>
      </c>
      <c r="AW617" s="15" t="s">
        <v>32</v>
      </c>
      <c r="AX617" s="15" t="s">
        <v>84</v>
      </c>
      <c r="AY617" s="243" t="s">
        <v>135</v>
      </c>
    </row>
    <row r="618" spans="1:65" s="2" customFormat="1" ht="24.2" customHeight="1">
      <c r="A618" s="35"/>
      <c r="B618" s="36"/>
      <c r="C618" s="180" t="s">
        <v>753</v>
      </c>
      <c r="D618" s="180" t="s">
        <v>136</v>
      </c>
      <c r="E618" s="181" t="s">
        <v>754</v>
      </c>
      <c r="F618" s="182" t="s">
        <v>755</v>
      </c>
      <c r="G618" s="183" t="s">
        <v>269</v>
      </c>
      <c r="H618" s="184">
        <v>151.25</v>
      </c>
      <c r="I618" s="185"/>
      <c r="J618" s="186">
        <f>ROUND(I618*H618,2)</f>
        <v>0</v>
      </c>
      <c r="K618" s="187"/>
      <c r="L618" s="40"/>
      <c r="M618" s="188" t="s">
        <v>1</v>
      </c>
      <c r="N618" s="189" t="s">
        <v>41</v>
      </c>
      <c r="O618" s="7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2" t="s">
        <v>171</v>
      </c>
      <c r="AT618" s="192" t="s">
        <v>136</v>
      </c>
      <c r="AU618" s="192" t="s">
        <v>86</v>
      </c>
      <c r="AY618" s="18" t="s">
        <v>135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8" t="s">
        <v>84</v>
      </c>
      <c r="BK618" s="193">
        <f>ROUND(I618*H618,2)</f>
        <v>0</v>
      </c>
      <c r="BL618" s="18" t="s">
        <v>171</v>
      </c>
      <c r="BM618" s="192" t="s">
        <v>756</v>
      </c>
    </row>
    <row r="619" spans="2:51" s="13" customFormat="1" ht="12">
      <c r="B619" s="212"/>
      <c r="C619" s="213"/>
      <c r="D619" s="194" t="s">
        <v>237</v>
      </c>
      <c r="E619" s="214" t="s">
        <v>1</v>
      </c>
      <c r="F619" s="215" t="s">
        <v>757</v>
      </c>
      <c r="G619" s="213"/>
      <c r="H619" s="214" t="s">
        <v>1</v>
      </c>
      <c r="I619" s="216"/>
      <c r="J619" s="213"/>
      <c r="K619" s="213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237</v>
      </c>
      <c r="AU619" s="221" t="s">
        <v>86</v>
      </c>
      <c r="AV619" s="13" t="s">
        <v>84</v>
      </c>
      <c r="AW619" s="13" t="s">
        <v>32</v>
      </c>
      <c r="AX619" s="13" t="s">
        <v>76</v>
      </c>
      <c r="AY619" s="221" t="s">
        <v>135</v>
      </c>
    </row>
    <row r="620" spans="2:51" s="14" customFormat="1" ht="12">
      <c r="B620" s="222"/>
      <c r="C620" s="223"/>
      <c r="D620" s="194" t="s">
        <v>237</v>
      </c>
      <c r="E620" s="224" t="s">
        <v>1</v>
      </c>
      <c r="F620" s="225" t="s">
        <v>748</v>
      </c>
      <c r="G620" s="223"/>
      <c r="H620" s="226">
        <v>45.6</v>
      </c>
      <c r="I620" s="227"/>
      <c r="J620" s="223"/>
      <c r="K620" s="223"/>
      <c r="L620" s="228"/>
      <c r="M620" s="229"/>
      <c r="N620" s="230"/>
      <c r="O620" s="230"/>
      <c r="P620" s="230"/>
      <c r="Q620" s="230"/>
      <c r="R620" s="230"/>
      <c r="S620" s="230"/>
      <c r="T620" s="231"/>
      <c r="AT620" s="232" t="s">
        <v>237</v>
      </c>
      <c r="AU620" s="232" t="s">
        <v>86</v>
      </c>
      <c r="AV620" s="14" t="s">
        <v>86</v>
      </c>
      <c r="AW620" s="14" t="s">
        <v>32</v>
      </c>
      <c r="AX620" s="14" t="s">
        <v>76</v>
      </c>
      <c r="AY620" s="232" t="s">
        <v>135</v>
      </c>
    </row>
    <row r="621" spans="2:51" s="13" customFormat="1" ht="12">
      <c r="B621" s="212"/>
      <c r="C621" s="213"/>
      <c r="D621" s="194" t="s">
        <v>237</v>
      </c>
      <c r="E621" s="214" t="s">
        <v>1</v>
      </c>
      <c r="F621" s="215" t="s">
        <v>749</v>
      </c>
      <c r="G621" s="213"/>
      <c r="H621" s="214" t="s">
        <v>1</v>
      </c>
      <c r="I621" s="216"/>
      <c r="J621" s="213"/>
      <c r="K621" s="213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237</v>
      </c>
      <c r="AU621" s="221" t="s">
        <v>86</v>
      </c>
      <c r="AV621" s="13" t="s">
        <v>84</v>
      </c>
      <c r="AW621" s="13" t="s">
        <v>32</v>
      </c>
      <c r="AX621" s="13" t="s">
        <v>76</v>
      </c>
      <c r="AY621" s="221" t="s">
        <v>135</v>
      </c>
    </row>
    <row r="622" spans="2:51" s="14" customFormat="1" ht="12">
      <c r="B622" s="222"/>
      <c r="C622" s="223"/>
      <c r="D622" s="194" t="s">
        <v>237</v>
      </c>
      <c r="E622" s="224" t="s">
        <v>1</v>
      </c>
      <c r="F622" s="225" t="s">
        <v>750</v>
      </c>
      <c r="G622" s="223"/>
      <c r="H622" s="226">
        <v>41.4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237</v>
      </c>
      <c r="AU622" s="232" t="s">
        <v>86</v>
      </c>
      <c r="AV622" s="14" t="s">
        <v>86</v>
      </c>
      <c r="AW622" s="14" t="s">
        <v>32</v>
      </c>
      <c r="AX622" s="14" t="s">
        <v>76</v>
      </c>
      <c r="AY622" s="232" t="s">
        <v>135</v>
      </c>
    </row>
    <row r="623" spans="2:51" s="13" customFormat="1" ht="12">
      <c r="B623" s="212"/>
      <c r="C623" s="213"/>
      <c r="D623" s="194" t="s">
        <v>237</v>
      </c>
      <c r="E623" s="214" t="s">
        <v>1</v>
      </c>
      <c r="F623" s="215" t="s">
        <v>751</v>
      </c>
      <c r="G623" s="213"/>
      <c r="H623" s="214" t="s">
        <v>1</v>
      </c>
      <c r="I623" s="216"/>
      <c r="J623" s="213"/>
      <c r="K623" s="213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237</v>
      </c>
      <c r="AU623" s="221" t="s">
        <v>86</v>
      </c>
      <c r="AV623" s="13" t="s">
        <v>84</v>
      </c>
      <c r="AW623" s="13" t="s">
        <v>32</v>
      </c>
      <c r="AX623" s="13" t="s">
        <v>76</v>
      </c>
      <c r="AY623" s="221" t="s">
        <v>135</v>
      </c>
    </row>
    <row r="624" spans="2:51" s="14" customFormat="1" ht="12">
      <c r="B624" s="222"/>
      <c r="C624" s="223"/>
      <c r="D624" s="194" t="s">
        <v>237</v>
      </c>
      <c r="E624" s="224" t="s">
        <v>1</v>
      </c>
      <c r="F624" s="225" t="s">
        <v>752</v>
      </c>
      <c r="G624" s="223"/>
      <c r="H624" s="226">
        <v>47.25</v>
      </c>
      <c r="I624" s="227"/>
      <c r="J624" s="223"/>
      <c r="K624" s="223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237</v>
      </c>
      <c r="AU624" s="232" t="s">
        <v>86</v>
      </c>
      <c r="AV624" s="14" t="s">
        <v>86</v>
      </c>
      <c r="AW624" s="14" t="s">
        <v>32</v>
      </c>
      <c r="AX624" s="14" t="s">
        <v>76</v>
      </c>
      <c r="AY624" s="232" t="s">
        <v>135</v>
      </c>
    </row>
    <row r="625" spans="2:51" s="13" customFormat="1" ht="12">
      <c r="B625" s="212"/>
      <c r="C625" s="213"/>
      <c r="D625" s="194" t="s">
        <v>237</v>
      </c>
      <c r="E625" s="214" t="s">
        <v>1</v>
      </c>
      <c r="F625" s="215" t="s">
        <v>758</v>
      </c>
      <c r="G625" s="213"/>
      <c r="H625" s="214" t="s">
        <v>1</v>
      </c>
      <c r="I625" s="216"/>
      <c r="J625" s="213"/>
      <c r="K625" s="213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237</v>
      </c>
      <c r="AU625" s="221" t="s">
        <v>86</v>
      </c>
      <c r="AV625" s="13" t="s">
        <v>84</v>
      </c>
      <c r="AW625" s="13" t="s">
        <v>32</v>
      </c>
      <c r="AX625" s="13" t="s">
        <v>76</v>
      </c>
      <c r="AY625" s="221" t="s">
        <v>135</v>
      </c>
    </row>
    <row r="626" spans="2:51" s="14" customFormat="1" ht="12">
      <c r="B626" s="222"/>
      <c r="C626" s="223"/>
      <c r="D626" s="194" t="s">
        <v>237</v>
      </c>
      <c r="E626" s="224" t="s">
        <v>1</v>
      </c>
      <c r="F626" s="225" t="s">
        <v>286</v>
      </c>
      <c r="G626" s="223"/>
      <c r="H626" s="226">
        <v>17</v>
      </c>
      <c r="I626" s="227"/>
      <c r="J626" s="223"/>
      <c r="K626" s="223"/>
      <c r="L626" s="228"/>
      <c r="M626" s="229"/>
      <c r="N626" s="230"/>
      <c r="O626" s="230"/>
      <c r="P626" s="230"/>
      <c r="Q626" s="230"/>
      <c r="R626" s="230"/>
      <c r="S626" s="230"/>
      <c r="T626" s="231"/>
      <c r="AT626" s="232" t="s">
        <v>237</v>
      </c>
      <c r="AU626" s="232" t="s">
        <v>86</v>
      </c>
      <c r="AV626" s="14" t="s">
        <v>86</v>
      </c>
      <c r="AW626" s="14" t="s">
        <v>32</v>
      </c>
      <c r="AX626" s="14" t="s">
        <v>76</v>
      </c>
      <c r="AY626" s="232" t="s">
        <v>135</v>
      </c>
    </row>
    <row r="627" spans="2:51" s="15" customFormat="1" ht="12">
      <c r="B627" s="233"/>
      <c r="C627" s="234"/>
      <c r="D627" s="194" t="s">
        <v>237</v>
      </c>
      <c r="E627" s="235" t="s">
        <v>1</v>
      </c>
      <c r="F627" s="236" t="s">
        <v>240</v>
      </c>
      <c r="G627" s="234"/>
      <c r="H627" s="237">
        <v>151.25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237</v>
      </c>
      <c r="AU627" s="243" t="s">
        <v>86</v>
      </c>
      <c r="AV627" s="15" t="s">
        <v>140</v>
      </c>
      <c r="AW627" s="15" t="s">
        <v>32</v>
      </c>
      <c r="AX627" s="15" t="s">
        <v>84</v>
      </c>
      <c r="AY627" s="243" t="s">
        <v>135</v>
      </c>
    </row>
    <row r="628" spans="1:65" s="2" customFormat="1" ht="49.15" customHeight="1">
      <c r="A628" s="35"/>
      <c r="B628" s="36"/>
      <c r="C628" s="244" t="s">
        <v>495</v>
      </c>
      <c r="D628" s="244" t="s">
        <v>251</v>
      </c>
      <c r="E628" s="245" t="s">
        <v>759</v>
      </c>
      <c r="F628" s="246" t="s">
        <v>760</v>
      </c>
      <c r="G628" s="247" t="s">
        <v>269</v>
      </c>
      <c r="H628" s="248">
        <v>173.938</v>
      </c>
      <c r="I628" s="249"/>
      <c r="J628" s="250">
        <f>ROUND(I628*H628,2)</f>
        <v>0</v>
      </c>
      <c r="K628" s="251"/>
      <c r="L628" s="252"/>
      <c r="M628" s="253" t="s">
        <v>1</v>
      </c>
      <c r="N628" s="254" t="s">
        <v>41</v>
      </c>
      <c r="O628" s="7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2" t="s">
        <v>289</v>
      </c>
      <c r="AT628" s="192" t="s">
        <v>251</v>
      </c>
      <c r="AU628" s="192" t="s">
        <v>86</v>
      </c>
      <c r="AY628" s="18" t="s">
        <v>135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8" t="s">
        <v>84</v>
      </c>
      <c r="BK628" s="193">
        <f>ROUND(I628*H628,2)</f>
        <v>0</v>
      </c>
      <c r="BL628" s="18" t="s">
        <v>171</v>
      </c>
      <c r="BM628" s="192" t="s">
        <v>761</v>
      </c>
    </row>
    <row r="629" spans="2:51" s="13" customFormat="1" ht="12">
      <c r="B629" s="212"/>
      <c r="C629" s="213"/>
      <c r="D629" s="194" t="s">
        <v>237</v>
      </c>
      <c r="E629" s="214" t="s">
        <v>1</v>
      </c>
      <c r="F629" s="215" t="s">
        <v>757</v>
      </c>
      <c r="G629" s="213"/>
      <c r="H629" s="214" t="s">
        <v>1</v>
      </c>
      <c r="I629" s="216"/>
      <c r="J629" s="213"/>
      <c r="K629" s="213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237</v>
      </c>
      <c r="AU629" s="221" t="s">
        <v>86</v>
      </c>
      <c r="AV629" s="13" t="s">
        <v>84</v>
      </c>
      <c r="AW629" s="13" t="s">
        <v>32</v>
      </c>
      <c r="AX629" s="13" t="s">
        <v>76</v>
      </c>
      <c r="AY629" s="221" t="s">
        <v>135</v>
      </c>
    </row>
    <row r="630" spans="2:51" s="14" customFormat="1" ht="12">
      <c r="B630" s="222"/>
      <c r="C630" s="223"/>
      <c r="D630" s="194" t="s">
        <v>237</v>
      </c>
      <c r="E630" s="224" t="s">
        <v>1</v>
      </c>
      <c r="F630" s="225" t="s">
        <v>748</v>
      </c>
      <c r="G630" s="223"/>
      <c r="H630" s="226">
        <v>45.6</v>
      </c>
      <c r="I630" s="227"/>
      <c r="J630" s="223"/>
      <c r="K630" s="223"/>
      <c r="L630" s="228"/>
      <c r="M630" s="229"/>
      <c r="N630" s="230"/>
      <c r="O630" s="230"/>
      <c r="P630" s="230"/>
      <c r="Q630" s="230"/>
      <c r="R630" s="230"/>
      <c r="S630" s="230"/>
      <c r="T630" s="231"/>
      <c r="AT630" s="232" t="s">
        <v>237</v>
      </c>
      <c r="AU630" s="232" t="s">
        <v>86</v>
      </c>
      <c r="AV630" s="14" t="s">
        <v>86</v>
      </c>
      <c r="AW630" s="14" t="s">
        <v>32</v>
      </c>
      <c r="AX630" s="14" t="s">
        <v>76</v>
      </c>
      <c r="AY630" s="232" t="s">
        <v>135</v>
      </c>
    </row>
    <row r="631" spans="2:51" s="13" customFormat="1" ht="12">
      <c r="B631" s="212"/>
      <c r="C631" s="213"/>
      <c r="D631" s="194" t="s">
        <v>237</v>
      </c>
      <c r="E631" s="214" t="s">
        <v>1</v>
      </c>
      <c r="F631" s="215" t="s">
        <v>749</v>
      </c>
      <c r="G631" s="213"/>
      <c r="H631" s="214" t="s">
        <v>1</v>
      </c>
      <c r="I631" s="216"/>
      <c r="J631" s="213"/>
      <c r="K631" s="213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237</v>
      </c>
      <c r="AU631" s="221" t="s">
        <v>86</v>
      </c>
      <c r="AV631" s="13" t="s">
        <v>84</v>
      </c>
      <c r="AW631" s="13" t="s">
        <v>32</v>
      </c>
      <c r="AX631" s="13" t="s">
        <v>76</v>
      </c>
      <c r="AY631" s="221" t="s">
        <v>135</v>
      </c>
    </row>
    <row r="632" spans="2:51" s="14" customFormat="1" ht="12">
      <c r="B632" s="222"/>
      <c r="C632" s="223"/>
      <c r="D632" s="194" t="s">
        <v>237</v>
      </c>
      <c r="E632" s="224" t="s">
        <v>1</v>
      </c>
      <c r="F632" s="225" t="s">
        <v>750</v>
      </c>
      <c r="G632" s="223"/>
      <c r="H632" s="226">
        <v>41.4</v>
      </c>
      <c r="I632" s="227"/>
      <c r="J632" s="223"/>
      <c r="K632" s="223"/>
      <c r="L632" s="228"/>
      <c r="M632" s="229"/>
      <c r="N632" s="230"/>
      <c r="O632" s="230"/>
      <c r="P632" s="230"/>
      <c r="Q632" s="230"/>
      <c r="R632" s="230"/>
      <c r="S632" s="230"/>
      <c r="T632" s="231"/>
      <c r="AT632" s="232" t="s">
        <v>237</v>
      </c>
      <c r="AU632" s="232" t="s">
        <v>86</v>
      </c>
      <c r="AV632" s="14" t="s">
        <v>86</v>
      </c>
      <c r="AW632" s="14" t="s">
        <v>32</v>
      </c>
      <c r="AX632" s="14" t="s">
        <v>76</v>
      </c>
      <c r="AY632" s="232" t="s">
        <v>135</v>
      </c>
    </row>
    <row r="633" spans="2:51" s="13" customFormat="1" ht="12">
      <c r="B633" s="212"/>
      <c r="C633" s="213"/>
      <c r="D633" s="194" t="s">
        <v>237</v>
      </c>
      <c r="E633" s="214" t="s">
        <v>1</v>
      </c>
      <c r="F633" s="215" t="s">
        <v>751</v>
      </c>
      <c r="G633" s="213"/>
      <c r="H633" s="214" t="s">
        <v>1</v>
      </c>
      <c r="I633" s="216"/>
      <c r="J633" s="213"/>
      <c r="K633" s="213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237</v>
      </c>
      <c r="AU633" s="221" t="s">
        <v>86</v>
      </c>
      <c r="AV633" s="13" t="s">
        <v>84</v>
      </c>
      <c r="AW633" s="13" t="s">
        <v>32</v>
      </c>
      <c r="AX633" s="13" t="s">
        <v>76</v>
      </c>
      <c r="AY633" s="221" t="s">
        <v>135</v>
      </c>
    </row>
    <row r="634" spans="2:51" s="14" customFormat="1" ht="12">
      <c r="B634" s="222"/>
      <c r="C634" s="223"/>
      <c r="D634" s="194" t="s">
        <v>237</v>
      </c>
      <c r="E634" s="224" t="s">
        <v>1</v>
      </c>
      <c r="F634" s="225" t="s">
        <v>752</v>
      </c>
      <c r="G634" s="223"/>
      <c r="H634" s="226">
        <v>47.25</v>
      </c>
      <c r="I634" s="227"/>
      <c r="J634" s="223"/>
      <c r="K634" s="223"/>
      <c r="L634" s="228"/>
      <c r="M634" s="229"/>
      <c r="N634" s="230"/>
      <c r="O634" s="230"/>
      <c r="P634" s="230"/>
      <c r="Q634" s="230"/>
      <c r="R634" s="230"/>
      <c r="S634" s="230"/>
      <c r="T634" s="231"/>
      <c r="AT634" s="232" t="s">
        <v>237</v>
      </c>
      <c r="AU634" s="232" t="s">
        <v>86</v>
      </c>
      <c r="AV634" s="14" t="s">
        <v>86</v>
      </c>
      <c r="AW634" s="14" t="s">
        <v>32</v>
      </c>
      <c r="AX634" s="14" t="s">
        <v>76</v>
      </c>
      <c r="AY634" s="232" t="s">
        <v>135</v>
      </c>
    </row>
    <row r="635" spans="2:51" s="13" customFormat="1" ht="12">
      <c r="B635" s="212"/>
      <c r="C635" s="213"/>
      <c r="D635" s="194" t="s">
        <v>237</v>
      </c>
      <c r="E635" s="214" t="s">
        <v>1</v>
      </c>
      <c r="F635" s="215" t="s">
        <v>758</v>
      </c>
      <c r="G635" s="213"/>
      <c r="H635" s="214" t="s">
        <v>1</v>
      </c>
      <c r="I635" s="216"/>
      <c r="J635" s="213"/>
      <c r="K635" s="213"/>
      <c r="L635" s="217"/>
      <c r="M635" s="218"/>
      <c r="N635" s="219"/>
      <c r="O635" s="219"/>
      <c r="P635" s="219"/>
      <c r="Q635" s="219"/>
      <c r="R635" s="219"/>
      <c r="S635" s="219"/>
      <c r="T635" s="220"/>
      <c r="AT635" s="221" t="s">
        <v>237</v>
      </c>
      <c r="AU635" s="221" t="s">
        <v>86</v>
      </c>
      <c r="AV635" s="13" t="s">
        <v>84</v>
      </c>
      <c r="AW635" s="13" t="s">
        <v>32</v>
      </c>
      <c r="AX635" s="13" t="s">
        <v>76</v>
      </c>
      <c r="AY635" s="221" t="s">
        <v>135</v>
      </c>
    </row>
    <row r="636" spans="2:51" s="14" customFormat="1" ht="12">
      <c r="B636" s="222"/>
      <c r="C636" s="223"/>
      <c r="D636" s="194" t="s">
        <v>237</v>
      </c>
      <c r="E636" s="224" t="s">
        <v>1</v>
      </c>
      <c r="F636" s="225" t="s">
        <v>286</v>
      </c>
      <c r="G636" s="223"/>
      <c r="H636" s="226">
        <v>17</v>
      </c>
      <c r="I636" s="227"/>
      <c r="J636" s="223"/>
      <c r="K636" s="223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237</v>
      </c>
      <c r="AU636" s="232" t="s">
        <v>86</v>
      </c>
      <c r="AV636" s="14" t="s">
        <v>86</v>
      </c>
      <c r="AW636" s="14" t="s">
        <v>32</v>
      </c>
      <c r="AX636" s="14" t="s">
        <v>76</v>
      </c>
      <c r="AY636" s="232" t="s">
        <v>135</v>
      </c>
    </row>
    <row r="637" spans="2:51" s="15" customFormat="1" ht="12">
      <c r="B637" s="233"/>
      <c r="C637" s="234"/>
      <c r="D637" s="194" t="s">
        <v>237</v>
      </c>
      <c r="E637" s="235" t="s">
        <v>1</v>
      </c>
      <c r="F637" s="236" t="s">
        <v>240</v>
      </c>
      <c r="G637" s="234"/>
      <c r="H637" s="237">
        <v>151.25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237</v>
      </c>
      <c r="AU637" s="243" t="s">
        <v>86</v>
      </c>
      <c r="AV637" s="15" t="s">
        <v>140</v>
      </c>
      <c r="AW637" s="15" t="s">
        <v>32</v>
      </c>
      <c r="AX637" s="15" t="s">
        <v>76</v>
      </c>
      <c r="AY637" s="243" t="s">
        <v>135</v>
      </c>
    </row>
    <row r="638" spans="2:51" s="14" customFormat="1" ht="12">
      <c r="B638" s="222"/>
      <c r="C638" s="223"/>
      <c r="D638" s="194" t="s">
        <v>237</v>
      </c>
      <c r="E638" s="224" t="s">
        <v>1</v>
      </c>
      <c r="F638" s="225" t="s">
        <v>762</v>
      </c>
      <c r="G638" s="223"/>
      <c r="H638" s="226">
        <v>173.938</v>
      </c>
      <c r="I638" s="227"/>
      <c r="J638" s="223"/>
      <c r="K638" s="223"/>
      <c r="L638" s="228"/>
      <c r="M638" s="229"/>
      <c r="N638" s="230"/>
      <c r="O638" s="230"/>
      <c r="P638" s="230"/>
      <c r="Q638" s="230"/>
      <c r="R638" s="230"/>
      <c r="S638" s="230"/>
      <c r="T638" s="231"/>
      <c r="AT638" s="232" t="s">
        <v>237</v>
      </c>
      <c r="AU638" s="232" t="s">
        <v>86</v>
      </c>
      <c r="AV638" s="14" t="s">
        <v>86</v>
      </c>
      <c r="AW638" s="14" t="s">
        <v>32</v>
      </c>
      <c r="AX638" s="14" t="s">
        <v>76</v>
      </c>
      <c r="AY638" s="232" t="s">
        <v>135</v>
      </c>
    </row>
    <row r="639" spans="2:51" s="15" customFormat="1" ht="12">
      <c r="B639" s="233"/>
      <c r="C639" s="234"/>
      <c r="D639" s="194" t="s">
        <v>237</v>
      </c>
      <c r="E639" s="235" t="s">
        <v>1</v>
      </c>
      <c r="F639" s="236" t="s">
        <v>240</v>
      </c>
      <c r="G639" s="234"/>
      <c r="H639" s="237">
        <v>173.938</v>
      </c>
      <c r="I639" s="238"/>
      <c r="J639" s="234"/>
      <c r="K639" s="234"/>
      <c r="L639" s="239"/>
      <c r="M639" s="240"/>
      <c r="N639" s="241"/>
      <c r="O639" s="241"/>
      <c r="P639" s="241"/>
      <c r="Q639" s="241"/>
      <c r="R639" s="241"/>
      <c r="S639" s="241"/>
      <c r="T639" s="242"/>
      <c r="AT639" s="243" t="s">
        <v>237</v>
      </c>
      <c r="AU639" s="243" t="s">
        <v>86</v>
      </c>
      <c r="AV639" s="15" t="s">
        <v>140</v>
      </c>
      <c r="AW639" s="15" t="s">
        <v>32</v>
      </c>
      <c r="AX639" s="15" t="s">
        <v>84</v>
      </c>
      <c r="AY639" s="243" t="s">
        <v>135</v>
      </c>
    </row>
    <row r="640" spans="1:65" s="2" customFormat="1" ht="24.2" customHeight="1">
      <c r="A640" s="35"/>
      <c r="B640" s="36"/>
      <c r="C640" s="180" t="s">
        <v>763</v>
      </c>
      <c r="D640" s="180" t="s">
        <v>136</v>
      </c>
      <c r="E640" s="181" t="s">
        <v>764</v>
      </c>
      <c r="F640" s="182" t="s">
        <v>765</v>
      </c>
      <c r="G640" s="183" t="s">
        <v>269</v>
      </c>
      <c r="H640" s="184">
        <v>453.75</v>
      </c>
      <c r="I640" s="185"/>
      <c r="J640" s="186">
        <f>ROUND(I640*H640,2)</f>
        <v>0</v>
      </c>
      <c r="K640" s="187"/>
      <c r="L640" s="40"/>
      <c r="M640" s="188" t="s">
        <v>1</v>
      </c>
      <c r="N640" s="189" t="s">
        <v>41</v>
      </c>
      <c r="O640" s="72"/>
      <c r="P640" s="190">
        <f>O640*H640</f>
        <v>0</v>
      </c>
      <c r="Q640" s="190">
        <v>0</v>
      </c>
      <c r="R640" s="190">
        <f>Q640*H640</f>
        <v>0</v>
      </c>
      <c r="S640" s="190">
        <v>0</v>
      </c>
      <c r="T640" s="191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2" t="s">
        <v>171</v>
      </c>
      <c r="AT640" s="192" t="s">
        <v>136</v>
      </c>
      <c r="AU640" s="192" t="s">
        <v>86</v>
      </c>
      <c r="AY640" s="18" t="s">
        <v>135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18" t="s">
        <v>84</v>
      </c>
      <c r="BK640" s="193">
        <f>ROUND(I640*H640,2)</f>
        <v>0</v>
      </c>
      <c r="BL640" s="18" t="s">
        <v>171</v>
      </c>
      <c r="BM640" s="192" t="s">
        <v>766</v>
      </c>
    </row>
    <row r="641" spans="2:51" s="13" customFormat="1" ht="12">
      <c r="B641" s="212"/>
      <c r="C641" s="213"/>
      <c r="D641" s="194" t="s">
        <v>237</v>
      </c>
      <c r="E641" s="214" t="s">
        <v>1</v>
      </c>
      <c r="F641" s="215" t="s">
        <v>747</v>
      </c>
      <c r="G641" s="213"/>
      <c r="H641" s="214" t="s">
        <v>1</v>
      </c>
      <c r="I641" s="216"/>
      <c r="J641" s="213"/>
      <c r="K641" s="213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237</v>
      </c>
      <c r="AU641" s="221" t="s">
        <v>86</v>
      </c>
      <c r="AV641" s="13" t="s">
        <v>84</v>
      </c>
      <c r="AW641" s="13" t="s">
        <v>32</v>
      </c>
      <c r="AX641" s="13" t="s">
        <v>76</v>
      </c>
      <c r="AY641" s="221" t="s">
        <v>135</v>
      </c>
    </row>
    <row r="642" spans="2:51" s="14" customFormat="1" ht="12">
      <c r="B642" s="222"/>
      <c r="C642" s="223"/>
      <c r="D642" s="194" t="s">
        <v>237</v>
      </c>
      <c r="E642" s="224" t="s">
        <v>1</v>
      </c>
      <c r="F642" s="225" t="s">
        <v>767</v>
      </c>
      <c r="G642" s="223"/>
      <c r="H642" s="226">
        <v>136.8</v>
      </c>
      <c r="I642" s="227"/>
      <c r="J642" s="223"/>
      <c r="K642" s="223"/>
      <c r="L642" s="228"/>
      <c r="M642" s="229"/>
      <c r="N642" s="230"/>
      <c r="O642" s="230"/>
      <c r="P642" s="230"/>
      <c r="Q642" s="230"/>
      <c r="R642" s="230"/>
      <c r="S642" s="230"/>
      <c r="T642" s="231"/>
      <c r="AT642" s="232" t="s">
        <v>237</v>
      </c>
      <c r="AU642" s="232" t="s">
        <v>86</v>
      </c>
      <c r="AV642" s="14" t="s">
        <v>86</v>
      </c>
      <c r="AW642" s="14" t="s">
        <v>32</v>
      </c>
      <c r="AX642" s="14" t="s">
        <v>76</v>
      </c>
      <c r="AY642" s="232" t="s">
        <v>135</v>
      </c>
    </row>
    <row r="643" spans="2:51" s="13" customFormat="1" ht="12">
      <c r="B643" s="212"/>
      <c r="C643" s="213"/>
      <c r="D643" s="194" t="s">
        <v>237</v>
      </c>
      <c r="E643" s="214" t="s">
        <v>1</v>
      </c>
      <c r="F643" s="215" t="s">
        <v>749</v>
      </c>
      <c r="G643" s="213"/>
      <c r="H643" s="214" t="s">
        <v>1</v>
      </c>
      <c r="I643" s="216"/>
      <c r="J643" s="213"/>
      <c r="K643" s="213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237</v>
      </c>
      <c r="AU643" s="221" t="s">
        <v>86</v>
      </c>
      <c r="AV643" s="13" t="s">
        <v>84</v>
      </c>
      <c r="AW643" s="13" t="s">
        <v>32</v>
      </c>
      <c r="AX643" s="13" t="s">
        <v>76</v>
      </c>
      <c r="AY643" s="221" t="s">
        <v>135</v>
      </c>
    </row>
    <row r="644" spans="2:51" s="14" customFormat="1" ht="12">
      <c r="B644" s="222"/>
      <c r="C644" s="223"/>
      <c r="D644" s="194" t="s">
        <v>237</v>
      </c>
      <c r="E644" s="224" t="s">
        <v>1</v>
      </c>
      <c r="F644" s="225" t="s">
        <v>768</v>
      </c>
      <c r="G644" s="223"/>
      <c r="H644" s="226">
        <v>124.2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237</v>
      </c>
      <c r="AU644" s="232" t="s">
        <v>86</v>
      </c>
      <c r="AV644" s="14" t="s">
        <v>86</v>
      </c>
      <c r="AW644" s="14" t="s">
        <v>32</v>
      </c>
      <c r="AX644" s="14" t="s">
        <v>76</v>
      </c>
      <c r="AY644" s="232" t="s">
        <v>135</v>
      </c>
    </row>
    <row r="645" spans="2:51" s="13" customFormat="1" ht="12">
      <c r="B645" s="212"/>
      <c r="C645" s="213"/>
      <c r="D645" s="194" t="s">
        <v>237</v>
      </c>
      <c r="E645" s="214" t="s">
        <v>1</v>
      </c>
      <c r="F645" s="215" t="s">
        <v>751</v>
      </c>
      <c r="G645" s="213"/>
      <c r="H645" s="214" t="s">
        <v>1</v>
      </c>
      <c r="I645" s="216"/>
      <c r="J645" s="213"/>
      <c r="K645" s="213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237</v>
      </c>
      <c r="AU645" s="221" t="s">
        <v>86</v>
      </c>
      <c r="AV645" s="13" t="s">
        <v>84</v>
      </c>
      <c r="AW645" s="13" t="s">
        <v>32</v>
      </c>
      <c r="AX645" s="13" t="s">
        <v>76</v>
      </c>
      <c r="AY645" s="221" t="s">
        <v>135</v>
      </c>
    </row>
    <row r="646" spans="2:51" s="14" customFormat="1" ht="12">
      <c r="B646" s="222"/>
      <c r="C646" s="223"/>
      <c r="D646" s="194" t="s">
        <v>237</v>
      </c>
      <c r="E646" s="224" t="s">
        <v>1</v>
      </c>
      <c r="F646" s="225" t="s">
        <v>769</v>
      </c>
      <c r="G646" s="223"/>
      <c r="H646" s="226">
        <v>141.75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237</v>
      </c>
      <c r="AU646" s="232" t="s">
        <v>86</v>
      </c>
      <c r="AV646" s="14" t="s">
        <v>86</v>
      </c>
      <c r="AW646" s="14" t="s">
        <v>32</v>
      </c>
      <c r="AX646" s="14" t="s">
        <v>76</v>
      </c>
      <c r="AY646" s="232" t="s">
        <v>135</v>
      </c>
    </row>
    <row r="647" spans="2:51" s="13" customFormat="1" ht="12">
      <c r="B647" s="212"/>
      <c r="C647" s="213"/>
      <c r="D647" s="194" t="s">
        <v>237</v>
      </c>
      <c r="E647" s="214" t="s">
        <v>1</v>
      </c>
      <c r="F647" s="215" t="s">
        <v>758</v>
      </c>
      <c r="G647" s="213"/>
      <c r="H647" s="214" t="s">
        <v>1</v>
      </c>
      <c r="I647" s="216"/>
      <c r="J647" s="213"/>
      <c r="K647" s="213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237</v>
      </c>
      <c r="AU647" s="221" t="s">
        <v>86</v>
      </c>
      <c r="AV647" s="13" t="s">
        <v>84</v>
      </c>
      <c r="AW647" s="13" t="s">
        <v>32</v>
      </c>
      <c r="AX647" s="13" t="s">
        <v>76</v>
      </c>
      <c r="AY647" s="221" t="s">
        <v>135</v>
      </c>
    </row>
    <row r="648" spans="2:51" s="14" customFormat="1" ht="12">
      <c r="B648" s="222"/>
      <c r="C648" s="223"/>
      <c r="D648" s="194" t="s">
        <v>237</v>
      </c>
      <c r="E648" s="224" t="s">
        <v>1</v>
      </c>
      <c r="F648" s="225" t="s">
        <v>770</v>
      </c>
      <c r="G648" s="223"/>
      <c r="H648" s="226">
        <v>51</v>
      </c>
      <c r="I648" s="227"/>
      <c r="J648" s="223"/>
      <c r="K648" s="223"/>
      <c r="L648" s="228"/>
      <c r="M648" s="229"/>
      <c r="N648" s="230"/>
      <c r="O648" s="230"/>
      <c r="P648" s="230"/>
      <c r="Q648" s="230"/>
      <c r="R648" s="230"/>
      <c r="S648" s="230"/>
      <c r="T648" s="231"/>
      <c r="AT648" s="232" t="s">
        <v>237</v>
      </c>
      <c r="AU648" s="232" t="s">
        <v>86</v>
      </c>
      <c r="AV648" s="14" t="s">
        <v>86</v>
      </c>
      <c r="AW648" s="14" t="s">
        <v>32</v>
      </c>
      <c r="AX648" s="14" t="s">
        <v>76</v>
      </c>
      <c r="AY648" s="232" t="s">
        <v>135</v>
      </c>
    </row>
    <row r="649" spans="2:51" s="15" customFormat="1" ht="12">
      <c r="B649" s="233"/>
      <c r="C649" s="234"/>
      <c r="D649" s="194" t="s">
        <v>237</v>
      </c>
      <c r="E649" s="235" t="s">
        <v>1</v>
      </c>
      <c r="F649" s="236" t="s">
        <v>240</v>
      </c>
      <c r="G649" s="234"/>
      <c r="H649" s="237">
        <v>453.75</v>
      </c>
      <c r="I649" s="238"/>
      <c r="J649" s="234"/>
      <c r="K649" s="234"/>
      <c r="L649" s="239"/>
      <c r="M649" s="240"/>
      <c r="N649" s="241"/>
      <c r="O649" s="241"/>
      <c r="P649" s="241"/>
      <c r="Q649" s="241"/>
      <c r="R649" s="241"/>
      <c r="S649" s="241"/>
      <c r="T649" s="242"/>
      <c r="AT649" s="243" t="s">
        <v>237</v>
      </c>
      <c r="AU649" s="243" t="s">
        <v>86</v>
      </c>
      <c r="AV649" s="15" t="s">
        <v>140</v>
      </c>
      <c r="AW649" s="15" t="s">
        <v>32</v>
      </c>
      <c r="AX649" s="15" t="s">
        <v>84</v>
      </c>
      <c r="AY649" s="243" t="s">
        <v>135</v>
      </c>
    </row>
    <row r="650" spans="1:65" s="2" customFormat="1" ht="49.15" customHeight="1">
      <c r="A650" s="35"/>
      <c r="B650" s="36"/>
      <c r="C650" s="244" t="s">
        <v>499</v>
      </c>
      <c r="D650" s="244" t="s">
        <v>251</v>
      </c>
      <c r="E650" s="245" t="s">
        <v>771</v>
      </c>
      <c r="F650" s="246" t="s">
        <v>772</v>
      </c>
      <c r="G650" s="247" t="s">
        <v>269</v>
      </c>
      <c r="H650" s="248">
        <v>176.282</v>
      </c>
      <c r="I650" s="249"/>
      <c r="J650" s="250">
        <f>ROUND(I650*H650,2)</f>
        <v>0</v>
      </c>
      <c r="K650" s="251"/>
      <c r="L650" s="252"/>
      <c r="M650" s="253" t="s">
        <v>1</v>
      </c>
      <c r="N650" s="254" t="s">
        <v>41</v>
      </c>
      <c r="O650" s="72"/>
      <c r="P650" s="190">
        <f>O650*H650</f>
        <v>0</v>
      </c>
      <c r="Q650" s="190">
        <v>0</v>
      </c>
      <c r="R650" s="190">
        <f>Q650*H650</f>
        <v>0</v>
      </c>
      <c r="S650" s="190">
        <v>0</v>
      </c>
      <c r="T650" s="19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2" t="s">
        <v>289</v>
      </c>
      <c r="AT650" s="192" t="s">
        <v>251</v>
      </c>
      <c r="AU650" s="192" t="s">
        <v>86</v>
      </c>
      <c r="AY650" s="18" t="s">
        <v>135</v>
      </c>
      <c r="BE650" s="193">
        <f>IF(N650="základní",J650,0)</f>
        <v>0</v>
      </c>
      <c r="BF650" s="193">
        <f>IF(N650="snížená",J650,0)</f>
        <v>0</v>
      </c>
      <c r="BG650" s="193">
        <f>IF(N650="zákl. přenesená",J650,0)</f>
        <v>0</v>
      </c>
      <c r="BH650" s="193">
        <f>IF(N650="sníž. přenesená",J650,0)</f>
        <v>0</v>
      </c>
      <c r="BI650" s="193">
        <f>IF(N650="nulová",J650,0)</f>
        <v>0</v>
      </c>
      <c r="BJ650" s="18" t="s">
        <v>84</v>
      </c>
      <c r="BK650" s="193">
        <f>ROUND(I650*H650,2)</f>
        <v>0</v>
      </c>
      <c r="BL650" s="18" t="s">
        <v>171</v>
      </c>
      <c r="BM650" s="192" t="s">
        <v>773</v>
      </c>
    </row>
    <row r="651" spans="2:51" s="13" customFormat="1" ht="12">
      <c r="B651" s="212"/>
      <c r="C651" s="213"/>
      <c r="D651" s="194" t="s">
        <v>237</v>
      </c>
      <c r="E651" s="214" t="s">
        <v>1</v>
      </c>
      <c r="F651" s="215" t="s">
        <v>747</v>
      </c>
      <c r="G651" s="213"/>
      <c r="H651" s="214" t="s">
        <v>1</v>
      </c>
      <c r="I651" s="216"/>
      <c r="J651" s="213"/>
      <c r="K651" s="213"/>
      <c r="L651" s="217"/>
      <c r="M651" s="218"/>
      <c r="N651" s="219"/>
      <c r="O651" s="219"/>
      <c r="P651" s="219"/>
      <c r="Q651" s="219"/>
      <c r="R651" s="219"/>
      <c r="S651" s="219"/>
      <c r="T651" s="220"/>
      <c r="AT651" s="221" t="s">
        <v>237</v>
      </c>
      <c r="AU651" s="221" t="s">
        <v>86</v>
      </c>
      <c r="AV651" s="13" t="s">
        <v>84</v>
      </c>
      <c r="AW651" s="13" t="s">
        <v>32</v>
      </c>
      <c r="AX651" s="13" t="s">
        <v>76</v>
      </c>
      <c r="AY651" s="221" t="s">
        <v>135</v>
      </c>
    </row>
    <row r="652" spans="2:51" s="14" customFormat="1" ht="12">
      <c r="B652" s="222"/>
      <c r="C652" s="223"/>
      <c r="D652" s="194" t="s">
        <v>237</v>
      </c>
      <c r="E652" s="224" t="s">
        <v>1</v>
      </c>
      <c r="F652" s="225" t="s">
        <v>748</v>
      </c>
      <c r="G652" s="223"/>
      <c r="H652" s="226">
        <v>45.6</v>
      </c>
      <c r="I652" s="227"/>
      <c r="J652" s="223"/>
      <c r="K652" s="223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237</v>
      </c>
      <c r="AU652" s="232" t="s">
        <v>86</v>
      </c>
      <c r="AV652" s="14" t="s">
        <v>86</v>
      </c>
      <c r="AW652" s="14" t="s">
        <v>32</v>
      </c>
      <c r="AX652" s="14" t="s">
        <v>76</v>
      </c>
      <c r="AY652" s="232" t="s">
        <v>135</v>
      </c>
    </row>
    <row r="653" spans="2:51" s="13" customFormat="1" ht="12">
      <c r="B653" s="212"/>
      <c r="C653" s="213"/>
      <c r="D653" s="194" t="s">
        <v>237</v>
      </c>
      <c r="E653" s="214" t="s">
        <v>1</v>
      </c>
      <c r="F653" s="215" t="s">
        <v>749</v>
      </c>
      <c r="G653" s="213"/>
      <c r="H653" s="214" t="s">
        <v>1</v>
      </c>
      <c r="I653" s="216"/>
      <c r="J653" s="213"/>
      <c r="K653" s="213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237</v>
      </c>
      <c r="AU653" s="221" t="s">
        <v>86</v>
      </c>
      <c r="AV653" s="13" t="s">
        <v>84</v>
      </c>
      <c r="AW653" s="13" t="s">
        <v>32</v>
      </c>
      <c r="AX653" s="13" t="s">
        <v>76</v>
      </c>
      <c r="AY653" s="221" t="s">
        <v>135</v>
      </c>
    </row>
    <row r="654" spans="2:51" s="14" customFormat="1" ht="12">
      <c r="B654" s="222"/>
      <c r="C654" s="223"/>
      <c r="D654" s="194" t="s">
        <v>237</v>
      </c>
      <c r="E654" s="224" t="s">
        <v>1</v>
      </c>
      <c r="F654" s="225" t="s">
        <v>750</v>
      </c>
      <c r="G654" s="223"/>
      <c r="H654" s="226">
        <v>41.4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237</v>
      </c>
      <c r="AU654" s="232" t="s">
        <v>86</v>
      </c>
      <c r="AV654" s="14" t="s">
        <v>86</v>
      </c>
      <c r="AW654" s="14" t="s">
        <v>32</v>
      </c>
      <c r="AX654" s="14" t="s">
        <v>76</v>
      </c>
      <c r="AY654" s="232" t="s">
        <v>135</v>
      </c>
    </row>
    <row r="655" spans="2:51" s="13" customFormat="1" ht="12">
      <c r="B655" s="212"/>
      <c r="C655" s="213"/>
      <c r="D655" s="194" t="s">
        <v>237</v>
      </c>
      <c r="E655" s="214" t="s">
        <v>1</v>
      </c>
      <c r="F655" s="215" t="s">
        <v>751</v>
      </c>
      <c r="G655" s="213"/>
      <c r="H655" s="214" t="s">
        <v>1</v>
      </c>
      <c r="I655" s="216"/>
      <c r="J655" s="213"/>
      <c r="K655" s="213"/>
      <c r="L655" s="217"/>
      <c r="M655" s="218"/>
      <c r="N655" s="219"/>
      <c r="O655" s="219"/>
      <c r="P655" s="219"/>
      <c r="Q655" s="219"/>
      <c r="R655" s="219"/>
      <c r="S655" s="219"/>
      <c r="T655" s="220"/>
      <c r="AT655" s="221" t="s">
        <v>237</v>
      </c>
      <c r="AU655" s="221" t="s">
        <v>86</v>
      </c>
      <c r="AV655" s="13" t="s">
        <v>84</v>
      </c>
      <c r="AW655" s="13" t="s">
        <v>32</v>
      </c>
      <c r="AX655" s="13" t="s">
        <v>76</v>
      </c>
      <c r="AY655" s="221" t="s">
        <v>135</v>
      </c>
    </row>
    <row r="656" spans="2:51" s="14" customFormat="1" ht="12">
      <c r="B656" s="222"/>
      <c r="C656" s="223"/>
      <c r="D656" s="194" t="s">
        <v>237</v>
      </c>
      <c r="E656" s="224" t="s">
        <v>1</v>
      </c>
      <c r="F656" s="225" t="s">
        <v>752</v>
      </c>
      <c r="G656" s="223"/>
      <c r="H656" s="226">
        <v>47.25</v>
      </c>
      <c r="I656" s="227"/>
      <c r="J656" s="223"/>
      <c r="K656" s="223"/>
      <c r="L656" s="228"/>
      <c r="M656" s="229"/>
      <c r="N656" s="230"/>
      <c r="O656" s="230"/>
      <c r="P656" s="230"/>
      <c r="Q656" s="230"/>
      <c r="R656" s="230"/>
      <c r="S656" s="230"/>
      <c r="T656" s="231"/>
      <c r="AT656" s="232" t="s">
        <v>237</v>
      </c>
      <c r="AU656" s="232" t="s">
        <v>86</v>
      </c>
      <c r="AV656" s="14" t="s">
        <v>86</v>
      </c>
      <c r="AW656" s="14" t="s">
        <v>32</v>
      </c>
      <c r="AX656" s="14" t="s">
        <v>76</v>
      </c>
      <c r="AY656" s="232" t="s">
        <v>135</v>
      </c>
    </row>
    <row r="657" spans="2:51" s="13" customFormat="1" ht="12">
      <c r="B657" s="212"/>
      <c r="C657" s="213"/>
      <c r="D657" s="194" t="s">
        <v>237</v>
      </c>
      <c r="E657" s="214" t="s">
        <v>1</v>
      </c>
      <c r="F657" s="215" t="s">
        <v>758</v>
      </c>
      <c r="G657" s="213"/>
      <c r="H657" s="214" t="s">
        <v>1</v>
      </c>
      <c r="I657" s="216"/>
      <c r="J657" s="213"/>
      <c r="K657" s="213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237</v>
      </c>
      <c r="AU657" s="221" t="s">
        <v>86</v>
      </c>
      <c r="AV657" s="13" t="s">
        <v>84</v>
      </c>
      <c r="AW657" s="13" t="s">
        <v>32</v>
      </c>
      <c r="AX657" s="13" t="s">
        <v>76</v>
      </c>
      <c r="AY657" s="221" t="s">
        <v>135</v>
      </c>
    </row>
    <row r="658" spans="2:51" s="14" customFormat="1" ht="12">
      <c r="B658" s="222"/>
      <c r="C658" s="223"/>
      <c r="D658" s="194" t="s">
        <v>237</v>
      </c>
      <c r="E658" s="224" t="s">
        <v>1</v>
      </c>
      <c r="F658" s="225" t="s">
        <v>286</v>
      </c>
      <c r="G658" s="223"/>
      <c r="H658" s="226">
        <v>17</v>
      </c>
      <c r="I658" s="227"/>
      <c r="J658" s="223"/>
      <c r="K658" s="223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237</v>
      </c>
      <c r="AU658" s="232" t="s">
        <v>86</v>
      </c>
      <c r="AV658" s="14" t="s">
        <v>86</v>
      </c>
      <c r="AW658" s="14" t="s">
        <v>32</v>
      </c>
      <c r="AX658" s="14" t="s">
        <v>76</v>
      </c>
      <c r="AY658" s="232" t="s">
        <v>135</v>
      </c>
    </row>
    <row r="659" spans="2:51" s="15" customFormat="1" ht="12">
      <c r="B659" s="233"/>
      <c r="C659" s="234"/>
      <c r="D659" s="194" t="s">
        <v>237</v>
      </c>
      <c r="E659" s="235" t="s">
        <v>1</v>
      </c>
      <c r="F659" s="236" t="s">
        <v>240</v>
      </c>
      <c r="G659" s="234"/>
      <c r="H659" s="237">
        <v>151.25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237</v>
      </c>
      <c r="AU659" s="243" t="s">
        <v>86</v>
      </c>
      <c r="AV659" s="15" t="s">
        <v>140</v>
      </c>
      <c r="AW659" s="15" t="s">
        <v>32</v>
      </c>
      <c r="AX659" s="15" t="s">
        <v>76</v>
      </c>
      <c r="AY659" s="243" t="s">
        <v>135</v>
      </c>
    </row>
    <row r="660" spans="2:51" s="14" customFormat="1" ht="12">
      <c r="B660" s="222"/>
      <c r="C660" s="223"/>
      <c r="D660" s="194" t="s">
        <v>237</v>
      </c>
      <c r="E660" s="224" t="s">
        <v>1</v>
      </c>
      <c r="F660" s="225" t="s">
        <v>774</v>
      </c>
      <c r="G660" s="223"/>
      <c r="H660" s="226">
        <v>176.282</v>
      </c>
      <c r="I660" s="227"/>
      <c r="J660" s="223"/>
      <c r="K660" s="223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237</v>
      </c>
      <c r="AU660" s="232" t="s">
        <v>86</v>
      </c>
      <c r="AV660" s="14" t="s">
        <v>86</v>
      </c>
      <c r="AW660" s="14" t="s">
        <v>32</v>
      </c>
      <c r="AX660" s="14" t="s">
        <v>76</v>
      </c>
      <c r="AY660" s="232" t="s">
        <v>135</v>
      </c>
    </row>
    <row r="661" spans="2:51" s="15" customFormat="1" ht="12">
      <c r="B661" s="233"/>
      <c r="C661" s="234"/>
      <c r="D661" s="194" t="s">
        <v>237</v>
      </c>
      <c r="E661" s="235" t="s">
        <v>1</v>
      </c>
      <c r="F661" s="236" t="s">
        <v>240</v>
      </c>
      <c r="G661" s="234"/>
      <c r="H661" s="237">
        <v>176.282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237</v>
      </c>
      <c r="AU661" s="243" t="s">
        <v>86</v>
      </c>
      <c r="AV661" s="15" t="s">
        <v>140</v>
      </c>
      <c r="AW661" s="15" t="s">
        <v>32</v>
      </c>
      <c r="AX661" s="15" t="s">
        <v>84</v>
      </c>
      <c r="AY661" s="243" t="s">
        <v>135</v>
      </c>
    </row>
    <row r="662" spans="1:65" s="2" customFormat="1" ht="44.25" customHeight="1">
      <c r="A662" s="35"/>
      <c r="B662" s="36"/>
      <c r="C662" s="244" t="s">
        <v>775</v>
      </c>
      <c r="D662" s="244" t="s">
        <v>251</v>
      </c>
      <c r="E662" s="245" t="s">
        <v>696</v>
      </c>
      <c r="F662" s="246" t="s">
        <v>697</v>
      </c>
      <c r="G662" s="247" t="s">
        <v>269</v>
      </c>
      <c r="H662" s="248">
        <v>176.282</v>
      </c>
      <c r="I662" s="249"/>
      <c r="J662" s="250">
        <f>ROUND(I662*H662,2)</f>
        <v>0</v>
      </c>
      <c r="K662" s="251"/>
      <c r="L662" s="252"/>
      <c r="M662" s="253" t="s">
        <v>1</v>
      </c>
      <c r="N662" s="254" t="s">
        <v>41</v>
      </c>
      <c r="O662" s="7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2" t="s">
        <v>289</v>
      </c>
      <c r="AT662" s="192" t="s">
        <v>251</v>
      </c>
      <c r="AU662" s="192" t="s">
        <v>86</v>
      </c>
      <c r="AY662" s="18" t="s">
        <v>135</v>
      </c>
      <c r="BE662" s="193">
        <f>IF(N662="základní",J662,0)</f>
        <v>0</v>
      </c>
      <c r="BF662" s="193">
        <f>IF(N662="snížená",J662,0)</f>
        <v>0</v>
      </c>
      <c r="BG662" s="193">
        <f>IF(N662="zákl. přenesená",J662,0)</f>
        <v>0</v>
      </c>
      <c r="BH662" s="193">
        <f>IF(N662="sníž. přenesená",J662,0)</f>
        <v>0</v>
      </c>
      <c r="BI662" s="193">
        <f>IF(N662="nulová",J662,0)</f>
        <v>0</v>
      </c>
      <c r="BJ662" s="18" t="s">
        <v>84</v>
      </c>
      <c r="BK662" s="193">
        <f>ROUND(I662*H662,2)</f>
        <v>0</v>
      </c>
      <c r="BL662" s="18" t="s">
        <v>171</v>
      </c>
      <c r="BM662" s="192" t="s">
        <v>776</v>
      </c>
    </row>
    <row r="663" spans="2:51" s="13" customFormat="1" ht="12">
      <c r="B663" s="212"/>
      <c r="C663" s="213"/>
      <c r="D663" s="194" t="s">
        <v>237</v>
      </c>
      <c r="E663" s="214" t="s">
        <v>1</v>
      </c>
      <c r="F663" s="215" t="s">
        <v>747</v>
      </c>
      <c r="G663" s="213"/>
      <c r="H663" s="214" t="s">
        <v>1</v>
      </c>
      <c r="I663" s="216"/>
      <c r="J663" s="213"/>
      <c r="K663" s="213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237</v>
      </c>
      <c r="AU663" s="221" t="s">
        <v>86</v>
      </c>
      <c r="AV663" s="13" t="s">
        <v>84</v>
      </c>
      <c r="AW663" s="13" t="s">
        <v>32</v>
      </c>
      <c r="AX663" s="13" t="s">
        <v>76</v>
      </c>
      <c r="AY663" s="221" t="s">
        <v>135</v>
      </c>
    </row>
    <row r="664" spans="2:51" s="14" customFormat="1" ht="12">
      <c r="B664" s="222"/>
      <c r="C664" s="223"/>
      <c r="D664" s="194" t="s">
        <v>237</v>
      </c>
      <c r="E664" s="224" t="s">
        <v>1</v>
      </c>
      <c r="F664" s="225" t="s">
        <v>748</v>
      </c>
      <c r="G664" s="223"/>
      <c r="H664" s="226">
        <v>45.6</v>
      </c>
      <c r="I664" s="227"/>
      <c r="J664" s="223"/>
      <c r="K664" s="223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237</v>
      </c>
      <c r="AU664" s="232" t="s">
        <v>86</v>
      </c>
      <c r="AV664" s="14" t="s">
        <v>86</v>
      </c>
      <c r="AW664" s="14" t="s">
        <v>32</v>
      </c>
      <c r="AX664" s="14" t="s">
        <v>76</v>
      </c>
      <c r="AY664" s="232" t="s">
        <v>135</v>
      </c>
    </row>
    <row r="665" spans="2:51" s="13" customFormat="1" ht="12">
      <c r="B665" s="212"/>
      <c r="C665" s="213"/>
      <c r="D665" s="194" t="s">
        <v>237</v>
      </c>
      <c r="E665" s="214" t="s">
        <v>1</v>
      </c>
      <c r="F665" s="215" t="s">
        <v>749</v>
      </c>
      <c r="G665" s="213"/>
      <c r="H665" s="214" t="s">
        <v>1</v>
      </c>
      <c r="I665" s="216"/>
      <c r="J665" s="213"/>
      <c r="K665" s="213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237</v>
      </c>
      <c r="AU665" s="221" t="s">
        <v>86</v>
      </c>
      <c r="AV665" s="13" t="s">
        <v>84</v>
      </c>
      <c r="AW665" s="13" t="s">
        <v>32</v>
      </c>
      <c r="AX665" s="13" t="s">
        <v>76</v>
      </c>
      <c r="AY665" s="221" t="s">
        <v>135</v>
      </c>
    </row>
    <row r="666" spans="2:51" s="14" customFormat="1" ht="12">
      <c r="B666" s="222"/>
      <c r="C666" s="223"/>
      <c r="D666" s="194" t="s">
        <v>237</v>
      </c>
      <c r="E666" s="224" t="s">
        <v>1</v>
      </c>
      <c r="F666" s="225" t="s">
        <v>750</v>
      </c>
      <c r="G666" s="223"/>
      <c r="H666" s="226">
        <v>41.4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237</v>
      </c>
      <c r="AU666" s="232" t="s">
        <v>86</v>
      </c>
      <c r="AV666" s="14" t="s">
        <v>86</v>
      </c>
      <c r="AW666" s="14" t="s">
        <v>32</v>
      </c>
      <c r="AX666" s="14" t="s">
        <v>76</v>
      </c>
      <c r="AY666" s="232" t="s">
        <v>135</v>
      </c>
    </row>
    <row r="667" spans="2:51" s="13" customFormat="1" ht="12">
      <c r="B667" s="212"/>
      <c r="C667" s="213"/>
      <c r="D667" s="194" t="s">
        <v>237</v>
      </c>
      <c r="E667" s="214" t="s">
        <v>1</v>
      </c>
      <c r="F667" s="215" t="s">
        <v>751</v>
      </c>
      <c r="G667" s="213"/>
      <c r="H667" s="214" t="s">
        <v>1</v>
      </c>
      <c r="I667" s="216"/>
      <c r="J667" s="213"/>
      <c r="K667" s="213"/>
      <c r="L667" s="217"/>
      <c r="M667" s="218"/>
      <c r="N667" s="219"/>
      <c r="O667" s="219"/>
      <c r="P667" s="219"/>
      <c r="Q667" s="219"/>
      <c r="R667" s="219"/>
      <c r="S667" s="219"/>
      <c r="T667" s="220"/>
      <c r="AT667" s="221" t="s">
        <v>237</v>
      </c>
      <c r="AU667" s="221" t="s">
        <v>86</v>
      </c>
      <c r="AV667" s="13" t="s">
        <v>84</v>
      </c>
      <c r="AW667" s="13" t="s">
        <v>32</v>
      </c>
      <c r="AX667" s="13" t="s">
        <v>76</v>
      </c>
      <c r="AY667" s="221" t="s">
        <v>135</v>
      </c>
    </row>
    <row r="668" spans="2:51" s="14" customFormat="1" ht="12">
      <c r="B668" s="222"/>
      <c r="C668" s="223"/>
      <c r="D668" s="194" t="s">
        <v>237</v>
      </c>
      <c r="E668" s="224" t="s">
        <v>1</v>
      </c>
      <c r="F668" s="225" t="s">
        <v>752</v>
      </c>
      <c r="G668" s="223"/>
      <c r="H668" s="226">
        <v>47.25</v>
      </c>
      <c r="I668" s="227"/>
      <c r="J668" s="223"/>
      <c r="K668" s="223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237</v>
      </c>
      <c r="AU668" s="232" t="s">
        <v>86</v>
      </c>
      <c r="AV668" s="14" t="s">
        <v>86</v>
      </c>
      <c r="AW668" s="14" t="s">
        <v>32</v>
      </c>
      <c r="AX668" s="14" t="s">
        <v>76</v>
      </c>
      <c r="AY668" s="232" t="s">
        <v>135</v>
      </c>
    </row>
    <row r="669" spans="2:51" s="13" customFormat="1" ht="12">
      <c r="B669" s="212"/>
      <c r="C669" s="213"/>
      <c r="D669" s="194" t="s">
        <v>237</v>
      </c>
      <c r="E669" s="214" t="s">
        <v>1</v>
      </c>
      <c r="F669" s="215" t="s">
        <v>758</v>
      </c>
      <c r="G669" s="213"/>
      <c r="H669" s="214" t="s">
        <v>1</v>
      </c>
      <c r="I669" s="216"/>
      <c r="J669" s="213"/>
      <c r="K669" s="213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237</v>
      </c>
      <c r="AU669" s="221" t="s">
        <v>86</v>
      </c>
      <c r="AV669" s="13" t="s">
        <v>84</v>
      </c>
      <c r="AW669" s="13" t="s">
        <v>32</v>
      </c>
      <c r="AX669" s="13" t="s">
        <v>76</v>
      </c>
      <c r="AY669" s="221" t="s">
        <v>135</v>
      </c>
    </row>
    <row r="670" spans="2:51" s="14" customFormat="1" ht="12">
      <c r="B670" s="222"/>
      <c r="C670" s="223"/>
      <c r="D670" s="194" t="s">
        <v>237</v>
      </c>
      <c r="E670" s="224" t="s">
        <v>1</v>
      </c>
      <c r="F670" s="225" t="s">
        <v>286</v>
      </c>
      <c r="G670" s="223"/>
      <c r="H670" s="226">
        <v>17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237</v>
      </c>
      <c r="AU670" s="232" t="s">
        <v>86</v>
      </c>
      <c r="AV670" s="14" t="s">
        <v>86</v>
      </c>
      <c r="AW670" s="14" t="s">
        <v>32</v>
      </c>
      <c r="AX670" s="14" t="s">
        <v>76</v>
      </c>
      <c r="AY670" s="232" t="s">
        <v>135</v>
      </c>
    </row>
    <row r="671" spans="2:51" s="15" customFormat="1" ht="12">
      <c r="B671" s="233"/>
      <c r="C671" s="234"/>
      <c r="D671" s="194" t="s">
        <v>237</v>
      </c>
      <c r="E671" s="235" t="s">
        <v>1</v>
      </c>
      <c r="F671" s="236" t="s">
        <v>240</v>
      </c>
      <c r="G671" s="234"/>
      <c r="H671" s="237">
        <v>151.25</v>
      </c>
      <c r="I671" s="238"/>
      <c r="J671" s="234"/>
      <c r="K671" s="234"/>
      <c r="L671" s="239"/>
      <c r="M671" s="240"/>
      <c r="N671" s="241"/>
      <c r="O671" s="241"/>
      <c r="P671" s="241"/>
      <c r="Q671" s="241"/>
      <c r="R671" s="241"/>
      <c r="S671" s="241"/>
      <c r="T671" s="242"/>
      <c r="AT671" s="243" t="s">
        <v>237</v>
      </c>
      <c r="AU671" s="243" t="s">
        <v>86</v>
      </c>
      <c r="AV671" s="15" t="s">
        <v>140</v>
      </c>
      <c r="AW671" s="15" t="s">
        <v>32</v>
      </c>
      <c r="AX671" s="15" t="s">
        <v>76</v>
      </c>
      <c r="AY671" s="243" t="s">
        <v>135</v>
      </c>
    </row>
    <row r="672" spans="2:51" s="14" customFormat="1" ht="12">
      <c r="B672" s="222"/>
      <c r="C672" s="223"/>
      <c r="D672" s="194" t="s">
        <v>237</v>
      </c>
      <c r="E672" s="224" t="s">
        <v>1</v>
      </c>
      <c r="F672" s="225" t="s">
        <v>774</v>
      </c>
      <c r="G672" s="223"/>
      <c r="H672" s="226">
        <v>176.282</v>
      </c>
      <c r="I672" s="227"/>
      <c r="J672" s="223"/>
      <c r="K672" s="223"/>
      <c r="L672" s="228"/>
      <c r="M672" s="229"/>
      <c r="N672" s="230"/>
      <c r="O672" s="230"/>
      <c r="P672" s="230"/>
      <c r="Q672" s="230"/>
      <c r="R672" s="230"/>
      <c r="S672" s="230"/>
      <c r="T672" s="231"/>
      <c r="AT672" s="232" t="s">
        <v>237</v>
      </c>
      <c r="AU672" s="232" t="s">
        <v>86</v>
      </c>
      <c r="AV672" s="14" t="s">
        <v>86</v>
      </c>
      <c r="AW672" s="14" t="s">
        <v>32</v>
      </c>
      <c r="AX672" s="14" t="s">
        <v>76</v>
      </c>
      <c r="AY672" s="232" t="s">
        <v>135</v>
      </c>
    </row>
    <row r="673" spans="2:51" s="15" customFormat="1" ht="12">
      <c r="B673" s="233"/>
      <c r="C673" s="234"/>
      <c r="D673" s="194" t="s">
        <v>237</v>
      </c>
      <c r="E673" s="235" t="s">
        <v>1</v>
      </c>
      <c r="F673" s="236" t="s">
        <v>240</v>
      </c>
      <c r="G673" s="234"/>
      <c r="H673" s="237">
        <v>176.282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237</v>
      </c>
      <c r="AU673" s="243" t="s">
        <v>86</v>
      </c>
      <c r="AV673" s="15" t="s">
        <v>140</v>
      </c>
      <c r="AW673" s="15" t="s">
        <v>32</v>
      </c>
      <c r="AX673" s="15" t="s">
        <v>84</v>
      </c>
      <c r="AY673" s="243" t="s">
        <v>135</v>
      </c>
    </row>
    <row r="674" spans="1:65" s="2" customFormat="1" ht="49.15" customHeight="1">
      <c r="A674" s="35"/>
      <c r="B674" s="36"/>
      <c r="C674" s="244" t="s">
        <v>504</v>
      </c>
      <c r="D674" s="244" t="s">
        <v>251</v>
      </c>
      <c r="E674" s="245" t="s">
        <v>777</v>
      </c>
      <c r="F674" s="246" t="s">
        <v>778</v>
      </c>
      <c r="G674" s="247" t="s">
        <v>269</v>
      </c>
      <c r="H674" s="248">
        <v>176.282</v>
      </c>
      <c r="I674" s="249"/>
      <c r="J674" s="250">
        <f>ROUND(I674*H674,2)</f>
        <v>0</v>
      </c>
      <c r="K674" s="251"/>
      <c r="L674" s="252"/>
      <c r="M674" s="253" t="s">
        <v>1</v>
      </c>
      <c r="N674" s="254" t="s">
        <v>41</v>
      </c>
      <c r="O674" s="72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2" t="s">
        <v>289</v>
      </c>
      <c r="AT674" s="192" t="s">
        <v>251</v>
      </c>
      <c r="AU674" s="192" t="s">
        <v>86</v>
      </c>
      <c r="AY674" s="18" t="s">
        <v>135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8" t="s">
        <v>84</v>
      </c>
      <c r="BK674" s="193">
        <f>ROUND(I674*H674,2)</f>
        <v>0</v>
      </c>
      <c r="BL674" s="18" t="s">
        <v>171</v>
      </c>
      <c r="BM674" s="192" t="s">
        <v>779</v>
      </c>
    </row>
    <row r="675" spans="2:51" s="13" customFormat="1" ht="12">
      <c r="B675" s="212"/>
      <c r="C675" s="213"/>
      <c r="D675" s="194" t="s">
        <v>237</v>
      </c>
      <c r="E675" s="214" t="s">
        <v>1</v>
      </c>
      <c r="F675" s="215" t="s">
        <v>747</v>
      </c>
      <c r="G675" s="213"/>
      <c r="H675" s="214" t="s">
        <v>1</v>
      </c>
      <c r="I675" s="216"/>
      <c r="J675" s="213"/>
      <c r="K675" s="213"/>
      <c r="L675" s="217"/>
      <c r="M675" s="218"/>
      <c r="N675" s="219"/>
      <c r="O675" s="219"/>
      <c r="P675" s="219"/>
      <c r="Q675" s="219"/>
      <c r="R675" s="219"/>
      <c r="S675" s="219"/>
      <c r="T675" s="220"/>
      <c r="AT675" s="221" t="s">
        <v>237</v>
      </c>
      <c r="AU675" s="221" t="s">
        <v>86</v>
      </c>
      <c r="AV675" s="13" t="s">
        <v>84</v>
      </c>
      <c r="AW675" s="13" t="s">
        <v>32</v>
      </c>
      <c r="AX675" s="13" t="s">
        <v>76</v>
      </c>
      <c r="AY675" s="221" t="s">
        <v>135</v>
      </c>
    </row>
    <row r="676" spans="2:51" s="14" customFormat="1" ht="12">
      <c r="B676" s="222"/>
      <c r="C676" s="223"/>
      <c r="D676" s="194" t="s">
        <v>237</v>
      </c>
      <c r="E676" s="224" t="s">
        <v>1</v>
      </c>
      <c r="F676" s="225" t="s">
        <v>748</v>
      </c>
      <c r="G676" s="223"/>
      <c r="H676" s="226">
        <v>45.6</v>
      </c>
      <c r="I676" s="227"/>
      <c r="J676" s="223"/>
      <c r="K676" s="223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237</v>
      </c>
      <c r="AU676" s="232" t="s">
        <v>86</v>
      </c>
      <c r="AV676" s="14" t="s">
        <v>86</v>
      </c>
      <c r="AW676" s="14" t="s">
        <v>32</v>
      </c>
      <c r="AX676" s="14" t="s">
        <v>76</v>
      </c>
      <c r="AY676" s="232" t="s">
        <v>135</v>
      </c>
    </row>
    <row r="677" spans="2:51" s="13" customFormat="1" ht="12">
      <c r="B677" s="212"/>
      <c r="C677" s="213"/>
      <c r="D677" s="194" t="s">
        <v>237</v>
      </c>
      <c r="E677" s="214" t="s">
        <v>1</v>
      </c>
      <c r="F677" s="215" t="s">
        <v>749</v>
      </c>
      <c r="G677" s="213"/>
      <c r="H677" s="214" t="s">
        <v>1</v>
      </c>
      <c r="I677" s="216"/>
      <c r="J677" s="213"/>
      <c r="K677" s="213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237</v>
      </c>
      <c r="AU677" s="221" t="s">
        <v>86</v>
      </c>
      <c r="AV677" s="13" t="s">
        <v>84</v>
      </c>
      <c r="AW677" s="13" t="s">
        <v>32</v>
      </c>
      <c r="AX677" s="13" t="s">
        <v>76</v>
      </c>
      <c r="AY677" s="221" t="s">
        <v>135</v>
      </c>
    </row>
    <row r="678" spans="2:51" s="14" customFormat="1" ht="12">
      <c r="B678" s="222"/>
      <c r="C678" s="223"/>
      <c r="D678" s="194" t="s">
        <v>237</v>
      </c>
      <c r="E678" s="224" t="s">
        <v>1</v>
      </c>
      <c r="F678" s="225" t="s">
        <v>750</v>
      </c>
      <c r="G678" s="223"/>
      <c r="H678" s="226">
        <v>41.4</v>
      </c>
      <c r="I678" s="227"/>
      <c r="J678" s="223"/>
      <c r="K678" s="223"/>
      <c r="L678" s="228"/>
      <c r="M678" s="229"/>
      <c r="N678" s="230"/>
      <c r="O678" s="230"/>
      <c r="P678" s="230"/>
      <c r="Q678" s="230"/>
      <c r="R678" s="230"/>
      <c r="S678" s="230"/>
      <c r="T678" s="231"/>
      <c r="AT678" s="232" t="s">
        <v>237</v>
      </c>
      <c r="AU678" s="232" t="s">
        <v>86</v>
      </c>
      <c r="AV678" s="14" t="s">
        <v>86</v>
      </c>
      <c r="AW678" s="14" t="s">
        <v>32</v>
      </c>
      <c r="AX678" s="14" t="s">
        <v>76</v>
      </c>
      <c r="AY678" s="232" t="s">
        <v>135</v>
      </c>
    </row>
    <row r="679" spans="2:51" s="13" customFormat="1" ht="12">
      <c r="B679" s="212"/>
      <c r="C679" s="213"/>
      <c r="D679" s="194" t="s">
        <v>237</v>
      </c>
      <c r="E679" s="214" t="s">
        <v>1</v>
      </c>
      <c r="F679" s="215" t="s">
        <v>751</v>
      </c>
      <c r="G679" s="213"/>
      <c r="H679" s="214" t="s">
        <v>1</v>
      </c>
      <c r="I679" s="216"/>
      <c r="J679" s="213"/>
      <c r="K679" s="213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237</v>
      </c>
      <c r="AU679" s="221" t="s">
        <v>86</v>
      </c>
      <c r="AV679" s="13" t="s">
        <v>84</v>
      </c>
      <c r="AW679" s="13" t="s">
        <v>32</v>
      </c>
      <c r="AX679" s="13" t="s">
        <v>76</v>
      </c>
      <c r="AY679" s="221" t="s">
        <v>135</v>
      </c>
    </row>
    <row r="680" spans="2:51" s="14" customFormat="1" ht="12">
      <c r="B680" s="222"/>
      <c r="C680" s="223"/>
      <c r="D680" s="194" t="s">
        <v>237</v>
      </c>
      <c r="E680" s="224" t="s">
        <v>1</v>
      </c>
      <c r="F680" s="225" t="s">
        <v>752</v>
      </c>
      <c r="G680" s="223"/>
      <c r="H680" s="226">
        <v>47.25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237</v>
      </c>
      <c r="AU680" s="232" t="s">
        <v>86</v>
      </c>
      <c r="AV680" s="14" t="s">
        <v>86</v>
      </c>
      <c r="AW680" s="14" t="s">
        <v>32</v>
      </c>
      <c r="AX680" s="14" t="s">
        <v>76</v>
      </c>
      <c r="AY680" s="232" t="s">
        <v>135</v>
      </c>
    </row>
    <row r="681" spans="2:51" s="13" customFormat="1" ht="12">
      <c r="B681" s="212"/>
      <c r="C681" s="213"/>
      <c r="D681" s="194" t="s">
        <v>237</v>
      </c>
      <c r="E681" s="214" t="s">
        <v>1</v>
      </c>
      <c r="F681" s="215" t="s">
        <v>758</v>
      </c>
      <c r="G681" s="213"/>
      <c r="H681" s="214" t="s">
        <v>1</v>
      </c>
      <c r="I681" s="216"/>
      <c r="J681" s="213"/>
      <c r="K681" s="213"/>
      <c r="L681" s="217"/>
      <c r="M681" s="218"/>
      <c r="N681" s="219"/>
      <c r="O681" s="219"/>
      <c r="P681" s="219"/>
      <c r="Q681" s="219"/>
      <c r="R681" s="219"/>
      <c r="S681" s="219"/>
      <c r="T681" s="220"/>
      <c r="AT681" s="221" t="s">
        <v>237</v>
      </c>
      <c r="AU681" s="221" t="s">
        <v>86</v>
      </c>
      <c r="AV681" s="13" t="s">
        <v>84</v>
      </c>
      <c r="AW681" s="13" t="s">
        <v>32</v>
      </c>
      <c r="AX681" s="13" t="s">
        <v>76</v>
      </c>
      <c r="AY681" s="221" t="s">
        <v>135</v>
      </c>
    </row>
    <row r="682" spans="2:51" s="14" customFormat="1" ht="12">
      <c r="B682" s="222"/>
      <c r="C682" s="223"/>
      <c r="D682" s="194" t="s">
        <v>237</v>
      </c>
      <c r="E682" s="224" t="s">
        <v>1</v>
      </c>
      <c r="F682" s="225" t="s">
        <v>286</v>
      </c>
      <c r="G682" s="223"/>
      <c r="H682" s="226">
        <v>17</v>
      </c>
      <c r="I682" s="227"/>
      <c r="J682" s="223"/>
      <c r="K682" s="223"/>
      <c r="L682" s="228"/>
      <c r="M682" s="229"/>
      <c r="N682" s="230"/>
      <c r="O682" s="230"/>
      <c r="P682" s="230"/>
      <c r="Q682" s="230"/>
      <c r="R682" s="230"/>
      <c r="S682" s="230"/>
      <c r="T682" s="231"/>
      <c r="AT682" s="232" t="s">
        <v>237</v>
      </c>
      <c r="AU682" s="232" t="s">
        <v>86</v>
      </c>
      <c r="AV682" s="14" t="s">
        <v>86</v>
      </c>
      <c r="AW682" s="14" t="s">
        <v>32</v>
      </c>
      <c r="AX682" s="14" t="s">
        <v>76</v>
      </c>
      <c r="AY682" s="232" t="s">
        <v>135</v>
      </c>
    </row>
    <row r="683" spans="2:51" s="15" customFormat="1" ht="12">
      <c r="B683" s="233"/>
      <c r="C683" s="234"/>
      <c r="D683" s="194" t="s">
        <v>237</v>
      </c>
      <c r="E683" s="235" t="s">
        <v>1</v>
      </c>
      <c r="F683" s="236" t="s">
        <v>240</v>
      </c>
      <c r="G683" s="234"/>
      <c r="H683" s="237">
        <v>151.25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237</v>
      </c>
      <c r="AU683" s="243" t="s">
        <v>86</v>
      </c>
      <c r="AV683" s="15" t="s">
        <v>140</v>
      </c>
      <c r="AW683" s="15" t="s">
        <v>32</v>
      </c>
      <c r="AX683" s="15" t="s">
        <v>76</v>
      </c>
      <c r="AY683" s="243" t="s">
        <v>135</v>
      </c>
    </row>
    <row r="684" spans="2:51" s="14" customFormat="1" ht="12">
      <c r="B684" s="222"/>
      <c r="C684" s="223"/>
      <c r="D684" s="194" t="s">
        <v>237</v>
      </c>
      <c r="E684" s="224" t="s">
        <v>1</v>
      </c>
      <c r="F684" s="225" t="s">
        <v>774</v>
      </c>
      <c r="G684" s="223"/>
      <c r="H684" s="226">
        <v>176.282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237</v>
      </c>
      <c r="AU684" s="232" t="s">
        <v>86</v>
      </c>
      <c r="AV684" s="14" t="s">
        <v>86</v>
      </c>
      <c r="AW684" s="14" t="s">
        <v>32</v>
      </c>
      <c r="AX684" s="14" t="s">
        <v>76</v>
      </c>
      <c r="AY684" s="232" t="s">
        <v>135</v>
      </c>
    </row>
    <row r="685" spans="2:51" s="15" customFormat="1" ht="12">
      <c r="B685" s="233"/>
      <c r="C685" s="234"/>
      <c r="D685" s="194" t="s">
        <v>237</v>
      </c>
      <c r="E685" s="235" t="s">
        <v>1</v>
      </c>
      <c r="F685" s="236" t="s">
        <v>240</v>
      </c>
      <c r="G685" s="234"/>
      <c r="H685" s="237">
        <v>176.282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237</v>
      </c>
      <c r="AU685" s="243" t="s">
        <v>86</v>
      </c>
      <c r="AV685" s="15" t="s">
        <v>140</v>
      </c>
      <c r="AW685" s="15" t="s">
        <v>32</v>
      </c>
      <c r="AX685" s="15" t="s">
        <v>84</v>
      </c>
      <c r="AY685" s="243" t="s">
        <v>135</v>
      </c>
    </row>
    <row r="686" spans="1:65" s="2" customFormat="1" ht="24.2" customHeight="1">
      <c r="A686" s="35"/>
      <c r="B686" s="36"/>
      <c r="C686" s="180" t="s">
        <v>780</v>
      </c>
      <c r="D686" s="180" t="s">
        <v>136</v>
      </c>
      <c r="E686" s="181" t="s">
        <v>781</v>
      </c>
      <c r="F686" s="182" t="s">
        <v>782</v>
      </c>
      <c r="G686" s="183" t="s">
        <v>269</v>
      </c>
      <c r="H686" s="184">
        <v>268.5</v>
      </c>
      <c r="I686" s="185"/>
      <c r="J686" s="186">
        <f>ROUND(I686*H686,2)</f>
        <v>0</v>
      </c>
      <c r="K686" s="187"/>
      <c r="L686" s="40"/>
      <c r="M686" s="188" t="s">
        <v>1</v>
      </c>
      <c r="N686" s="189" t="s">
        <v>41</v>
      </c>
      <c r="O686" s="72"/>
      <c r="P686" s="190">
        <f>O686*H686</f>
        <v>0</v>
      </c>
      <c r="Q686" s="190">
        <v>0</v>
      </c>
      <c r="R686" s="190">
        <f>Q686*H686</f>
        <v>0</v>
      </c>
      <c r="S686" s="190">
        <v>0</v>
      </c>
      <c r="T686" s="191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92" t="s">
        <v>171</v>
      </c>
      <c r="AT686" s="192" t="s">
        <v>136</v>
      </c>
      <c r="AU686" s="192" t="s">
        <v>86</v>
      </c>
      <c r="AY686" s="18" t="s">
        <v>135</v>
      </c>
      <c r="BE686" s="193">
        <f>IF(N686="základní",J686,0)</f>
        <v>0</v>
      </c>
      <c r="BF686" s="193">
        <f>IF(N686="snížená",J686,0)</f>
        <v>0</v>
      </c>
      <c r="BG686" s="193">
        <f>IF(N686="zákl. přenesená",J686,0)</f>
        <v>0</v>
      </c>
      <c r="BH686" s="193">
        <f>IF(N686="sníž. přenesená",J686,0)</f>
        <v>0</v>
      </c>
      <c r="BI686" s="193">
        <f>IF(N686="nulová",J686,0)</f>
        <v>0</v>
      </c>
      <c r="BJ686" s="18" t="s">
        <v>84</v>
      </c>
      <c r="BK686" s="193">
        <f>ROUND(I686*H686,2)</f>
        <v>0</v>
      </c>
      <c r="BL686" s="18" t="s">
        <v>171</v>
      </c>
      <c r="BM686" s="192" t="s">
        <v>783</v>
      </c>
    </row>
    <row r="687" spans="2:51" s="13" customFormat="1" ht="12">
      <c r="B687" s="212"/>
      <c r="C687" s="213"/>
      <c r="D687" s="194" t="s">
        <v>237</v>
      </c>
      <c r="E687" s="214" t="s">
        <v>1</v>
      </c>
      <c r="F687" s="215" t="s">
        <v>747</v>
      </c>
      <c r="G687" s="213"/>
      <c r="H687" s="214" t="s">
        <v>1</v>
      </c>
      <c r="I687" s="216"/>
      <c r="J687" s="213"/>
      <c r="K687" s="213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237</v>
      </c>
      <c r="AU687" s="221" t="s">
        <v>86</v>
      </c>
      <c r="AV687" s="13" t="s">
        <v>84</v>
      </c>
      <c r="AW687" s="13" t="s">
        <v>32</v>
      </c>
      <c r="AX687" s="13" t="s">
        <v>76</v>
      </c>
      <c r="AY687" s="221" t="s">
        <v>135</v>
      </c>
    </row>
    <row r="688" spans="2:51" s="14" customFormat="1" ht="12">
      <c r="B688" s="222"/>
      <c r="C688" s="223"/>
      <c r="D688" s="194" t="s">
        <v>237</v>
      </c>
      <c r="E688" s="224" t="s">
        <v>1</v>
      </c>
      <c r="F688" s="225" t="s">
        <v>784</v>
      </c>
      <c r="G688" s="223"/>
      <c r="H688" s="226">
        <v>91.2</v>
      </c>
      <c r="I688" s="227"/>
      <c r="J688" s="223"/>
      <c r="K688" s="223"/>
      <c r="L688" s="228"/>
      <c r="M688" s="229"/>
      <c r="N688" s="230"/>
      <c r="O688" s="230"/>
      <c r="P688" s="230"/>
      <c r="Q688" s="230"/>
      <c r="R688" s="230"/>
      <c r="S688" s="230"/>
      <c r="T688" s="231"/>
      <c r="AT688" s="232" t="s">
        <v>237</v>
      </c>
      <c r="AU688" s="232" t="s">
        <v>86</v>
      </c>
      <c r="AV688" s="14" t="s">
        <v>86</v>
      </c>
      <c r="AW688" s="14" t="s">
        <v>32</v>
      </c>
      <c r="AX688" s="14" t="s">
        <v>76</v>
      </c>
      <c r="AY688" s="232" t="s">
        <v>135</v>
      </c>
    </row>
    <row r="689" spans="2:51" s="13" customFormat="1" ht="12">
      <c r="B689" s="212"/>
      <c r="C689" s="213"/>
      <c r="D689" s="194" t="s">
        <v>237</v>
      </c>
      <c r="E689" s="214" t="s">
        <v>1</v>
      </c>
      <c r="F689" s="215" t="s">
        <v>749</v>
      </c>
      <c r="G689" s="213"/>
      <c r="H689" s="214" t="s">
        <v>1</v>
      </c>
      <c r="I689" s="216"/>
      <c r="J689" s="213"/>
      <c r="K689" s="213"/>
      <c r="L689" s="217"/>
      <c r="M689" s="218"/>
      <c r="N689" s="219"/>
      <c r="O689" s="219"/>
      <c r="P689" s="219"/>
      <c r="Q689" s="219"/>
      <c r="R689" s="219"/>
      <c r="S689" s="219"/>
      <c r="T689" s="220"/>
      <c r="AT689" s="221" t="s">
        <v>237</v>
      </c>
      <c r="AU689" s="221" t="s">
        <v>86</v>
      </c>
      <c r="AV689" s="13" t="s">
        <v>84</v>
      </c>
      <c r="AW689" s="13" t="s">
        <v>32</v>
      </c>
      <c r="AX689" s="13" t="s">
        <v>76</v>
      </c>
      <c r="AY689" s="221" t="s">
        <v>135</v>
      </c>
    </row>
    <row r="690" spans="2:51" s="14" customFormat="1" ht="12">
      <c r="B690" s="222"/>
      <c r="C690" s="223"/>
      <c r="D690" s="194" t="s">
        <v>237</v>
      </c>
      <c r="E690" s="224" t="s">
        <v>1</v>
      </c>
      <c r="F690" s="225" t="s">
        <v>785</v>
      </c>
      <c r="G690" s="223"/>
      <c r="H690" s="226">
        <v>82.8</v>
      </c>
      <c r="I690" s="227"/>
      <c r="J690" s="223"/>
      <c r="K690" s="223"/>
      <c r="L690" s="228"/>
      <c r="M690" s="229"/>
      <c r="N690" s="230"/>
      <c r="O690" s="230"/>
      <c r="P690" s="230"/>
      <c r="Q690" s="230"/>
      <c r="R690" s="230"/>
      <c r="S690" s="230"/>
      <c r="T690" s="231"/>
      <c r="AT690" s="232" t="s">
        <v>237</v>
      </c>
      <c r="AU690" s="232" t="s">
        <v>86</v>
      </c>
      <c r="AV690" s="14" t="s">
        <v>86</v>
      </c>
      <c r="AW690" s="14" t="s">
        <v>32</v>
      </c>
      <c r="AX690" s="14" t="s">
        <v>76</v>
      </c>
      <c r="AY690" s="232" t="s">
        <v>135</v>
      </c>
    </row>
    <row r="691" spans="2:51" s="13" customFormat="1" ht="12">
      <c r="B691" s="212"/>
      <c r="C691" s="213"/>
      <c r="D691" s="194" t="s">
        <v>237</v>
      </c>
      <c r="E691" s="214" t="s">
        <v>1</v>
      </c>
      <c r="F691" s="215" t="s">
        <v>751</v>
      </c>
      <c r="G691" s="213"/>
      <c r="H691" s="214" t="s">
        <v>1</v>
      </c>
      <c r="I691" s="216"/>
      <c r="J691" s="213"/>
      <c r="K691" s="213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237</v>
      </c>
      <c r="AU691" s="221" t="s">
        <v>86</v>
      </c>
      <c r="AV691" s="13" t="s">
        <v>84</v>
      </c>
      <c r="AW691" s="13" t="s">
        <v>32</v>
      </c>
      <c r="AX691" s="13" t="s">
        <v>76</v>
      </c>
      <c r="AY691" s="221" t="s">
        <v>135</v>
      </c>
    </row>
    <row r="692" spans="2:51" s="14" customFormat="1" ht="12">
      <c r="B692" s="222"/>
      <c r="C692" s="223"/>
      <c r="D692" s="194" t="s">
        <v>237</v>
      </c>
      <c r="E692" s="224" t="s">
        <v>1</v>
      </c>
      <c r="F692" s="225" t="s">
        <v>786</v>
      </c>
      <c r="G692" s="223"/>
      <c r="H692" s="226">
        <v>94.5</v>
      </c>
      <c r="I692" s="227"/>
      <c r="J692" s="223"/>
      <c r="K692" s="223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237</v>
      </c>
      <c r="AU692" s="232" t="s">
        <v>86</v>
      </c>
      <c r="AV692" s="14" t="s">
        <v>86</v>
      </c>
      <c r="AW692" s="14" t="s">
        <v>32</v>
      </c>
      <c r="AX692" s="14" t="s">
        <v>76</v>
      </c>
      <c r="AY692" s="232" t="s">
        <v>135</v>
      </c>
    </row>
    <row r="693" spans="2:51" s="15" customFormat="1" ht="12">
      <c r="B693" s="233"/>
      <c r="C693" s="234"/>
      <c r="D693" s="194" t="s">
        <v>237</v>
      </c>
      <c r="E693" s="235" t="s">
        <v>1</v>
      </c>
      <c r="F693" s="236" t="s">
        <v>240</v>
      </c>
      <c r="G693" s="234"/>
      <c r="H693" s="237">
        <v>268.5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AT693" s="243" t="s">
        <v>237</v>
      </c>
      <c r="AU693" s="243" t="s">
        <v>86</v>
      </c>
      <c r="AV693" s="15" t="s">
        <v>140</v>
      </c>
      <c r="AW693" s="15" t="s">
        <v>32</v>
      </c>
      <c r="AX693" s="15" t="s">
        <v>84</v>
      </c>
      <c r="AY693" s="243" t="s">
        <v>135</v>
      </c>
    </row>
    <row r="694" spans="1:65" s="2" customFormat="1" ht="24.2" customHeight="1">
      <c r="A694" s="35"/>
      <c r="B694" s="36"/>
      <c r="C694" s="244" t="s">
        <v>507</v>
      </c>
      <c r="D694" s="244" t="s">
        <v>251</v>
      </c>
      <c r="E694" s="245" t="s">
        <v>787</v>
      </c>
      <c r="F694" s="246" t="s">
        <v>788</v>
      </c>
      <c r="G694" s="247" t="s">
        <v>269</v>
      </c>
      <c r="H694" s="248">
        <v>140.963</v>
      </c>
      <c r="I694" s="249"/>
      <c r="J694" s="250">
        <f>ROUND(I694*H694,2)</f>
        <v>0</v>
      </c>
      <c r="K694" s="251"/>
      <c r="L694" s="252"/>
      <c r="M694" s="253" t="s">
        <v>1</v>
      </c>
      <c r="N694" s="254" t="s">
        <v>41</v>
      </c>
      <c r="O694" s="72"/>
      <c r="P694" s="190">
        <f>O694*H694</f>
        <v>0</v>
      </c>
      <c r="Q694" s="190">
        <v>0</v>
      </c>
      <c r="R694" s="190">
        <f>Q694*H694</f>
        <v>0</v>
      </c>
      <c r="S694" s="190">
        <v>0</v>
      </c>
      <c r="T694" s="19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2" t="s">
        <v>289</v>
      </c>
      <c r="AT694" s="192" t="s">
        <v>251</v>
      </c>
      <c r="AU694" s="192" t="s">
        <v>86</v>
      </c>
      <c r="AY694" s="18" t="s">
        <v>135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8" t="s">
        <v>84</v>
      </c>
      <c r="BK694" s="193">
        <f>ROUND(I694*H694,2)</f>
        <v>0</v>
      </c>
      <c r="BL694" s="18" t="s">
        <v>171</v>
      </c>
      <c r="BM694" s="192" t="s">
        <v>789</v>
      </c>
    </row>
    <row r="695" spans="2:51" s="13" customFormat="1" ht="12">
      <c r="B695" s="212"/>
      <c r="C695" s="213"/>
      <c r="D695" s="194" t="s">
        <v>237</v>
      </c>
      <c r="E695" s="214" t="s">
        <v>1</v>
      </c>
      <c r="F695" s="215" t="s">
        <v>747</v>
      </c>
      <c r="G695" s="213"/>
      <c r="H695" s="214" t="s">
        <v>1</v>
      </c>
      <c r="I695" s="216"/>
      <c r="J695" s="213"/>
      <c r="K695" s="213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237</v>
      </c>
      <c r="AU695" s="221" t="s">
        <v>86</v>
      </c>
      <c r="AV695" s="13" t="s">
        <v>84</v>
      </c>
      <c r="AW695" s="13" t="s">
        <v>32</v>
      </c>
      <c r="AX695" s="13" t="s">
        <v>76</v>
      </c>
      <c r="AY695" s="221" t="s">
        <v>135</v>
      </c>
    </row>
    <row r="696" spans="2:51" s="14" customFormat="1" ht="12">
      <c r="B696" s="222"/>
      <c r="C696" s="223"/>
      <c r="D696" s="194" t="s">
        <v>237</v>
      </c>
      <c r="E696" s="224" t="s">
        <v>1</v>
      </c>
      <c r="F696" s="225" t="s">
        <v>748</v>
      </c>
      <c r="G696" s="223"/>
      <c r="H696" s="226">
        <v>45.6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237</v>
      </c>
      <c r="AU696" s="232" t="s">
        <v>86</v>
      </c>
      <c r="AV696" s="14" t="s">
        <v>86</v>
      </c>
      <c r="AW696" s="14" t="s">
        <v>32</v>
      </c>
      <c r="AX696" s="14" t="s">
        <v>76</v>
      </c>
      <c r="AY696" s="232" t="s">
        <v>135</v>
      </c>
    </row>
    <row r="697" spans="2:51" s="13" customFormat="1" ht="12">
      <c r="B697" s="212"/>
      <c r="C697" s="213"/>
      <c r="D697" s="194" t="s">
        <v>237</v>
      </c>
      <c r="E697" s="214" t="s">
        <v>1</v>
      </c>
      <c r="F697" s="215" t="s">
        <v>749</v>
      </c>
      <c r="G697" s="213"/>
      <c r="H697" s="214" t="s">
        <v>1</v>
      </c>
      <c r="I697" s="216"/>
      <c r="J697" s="213"/>
      <c r="K697" s="213"/>
      <c r="L697" s="217"/>
      <c r="M697" s="218"/>
      <c r="N697" s="219"/>
      <c r="O697" s="219"/>
      <c r="P697" s="219"/>
      <c r="Q697" s="219"/>
      <c r="R697" s="219"/>
      <c r="S697" s="219"/>
      <c r="T697" s="220"/>
      <c r="AT697" s="221" t="s">
        <v>237</v>
      </c>
      <c r="AU697" s="221" t="s">
        <v>86</v>
      </c>
      <c r="AV697" s="13" t="s">
        <v>84</v>
      </c>
      <c r="AW697" s="13" t="s">
        <v>32</v>
      </c>
      <c r="AX697" s="13" t="s">
        <v>76</v>
      </c>
      <c r="AY697" s="221" t="s">
        <v>135</v>
      </c>
    </row>
    <row r="698" spans="2:51" s="14" customFormat="1" ht="12">
      <c r="B698" s="222"/>
      <c r="C698" s="223"/>
      <c r="D698" s="194" t="s">
        <v>237</v>
      </c>
      <c r="E698" s="224" t="s">
        <v>1</v>
      </c>
      <c r="F698" s="225" t="s">
        <v>750</v>
      </c>
      <c r="G698" s="223"/>
      <c r="H698" s="226">
        <v>41.4</v>
      </c>
      <c r="I698" s="227"/>
      <c r="J698" s="223"/>
      <c r="K698" s="223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237</v>
      </c>
      <c r="AU698" s="232" t="s">
        <v>86</v>
      </c>
      <c r="AV698" s="14" t="s">
        <v>86</v>
      </c>
      <c r="AW698" s="14" t="s">
        <v>32</v>
      </c>
      <c r="AX698" s="14" t="s">
        <v>76</v>
      </c>
      <c r="AY698" s="232" t="s">
        <v>135</v>
      </c>
    </row>
    <row r="699" spans="2:51" s="13" customFormat="1" ht="12">
      <c r="B699" s="212"/>
      <c r="C699" s="213"/>
      <c r="D699" s="194" t="s">
        <v>237</v>
      </c>
      <c r="E699" s="214" t="s">
        <v>1</v>
      </c>
      <c r="F699" s="215" t="s">
        <v>751</v>
      </c>
      <c r="G699" s="213"/>
      <c r="H699" s="214" t="s">
        <v>1</v>
      </c>
      <c r="I699" s="216"/>
      <c r="J699" s="213"/>
      <c r="K699" s="213"/>
      <c r="L699" s="217"/>
      <c r="M699" s="218"/>
      <c r="N699" s="219"/>
      <c r="O699" s="219"/>
      <c r="P699" s="219"/>
      <c r="Q699" s="219"/>
      <c r="R699" s="219"/>
      <c r="S699" s="219"/>
      <c r="T699" s="220"/>
      <c r="AT699" s="221" t="s">
        <v>237</v>
      </c>
      <c r="AU699" s="221" t="s">
        <v>86</v>
      </c>
      <c r="AV699" s="13" t="s">
        <v>84</v>
      </c>
      <c r="AW699" s="13" t="s">
        <v>32</v>
      </c>
      <c r="AX699" s="13" t="s">
        <v>76</v>
      </c>
      <c r="AY699" s="221" t="s">
        <v>135</v>
      </c>
    </row>
    <row r="700" spans="2:51" s="14" customFormat="1" ht="12">
      <c r="B700" s="222"/>
      <c r="C700" s="223"/>
      <c r="D700" s="194" t="s">
        <v>237</v>
      </c>
      <c r="E700" s="224" t="s">
        <v>1</v>
      </c>
      <c r="F700" s="225" t="s">
        <v>752</v>
      </c>
      <c r="G700" s="223"/>
      <c r="H700" s="226">
        <v>47.25</v>
      </c>
      <c r="I700" s="227"/>
      <c r="J700" s="223"/>
      <c r="K700" s="223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237</v>
      </c>
      <c r="AU700" s="232" t="s">
        <v>86</v>
      </c>
      <c r="AV700" s="14" t="s">
        <v>86</v>
      </c>
      <c r="AW700" s="14" t="s">
        <v>32</v>
      </c>
      <c r="AX700" s="14" t="s">
        <v>76</v>
      </c>
      <c r="AY700" s="232" t="s">
        <v>135</v>
      </c>
    </row>
    <row r="701" spans="2:51" s="15" customFormat="1" ht="12">
      <c r="B701" s="233"/>
      <c r="C701" s="234"/>
      <c r="D701" s="194" t="s">
        <v>237</v>
      </c>
      <c r="E701" s="235" t="s">
        <v>1</v>
      </c>
      <c r="F701" s="236" t="s">
        <v>240</v>
      </c>
      <c r="G701" s="234"/>
      <c r="H701" s="237">
        <v>134.25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237</v>
      </c>
      <c r="AU701" s="243" t="s">
        <v>86</v>
      </c>
      <c r="AV701" s="15" t="s">
        <v>140</v>
      </c>
      <c r="AW701" s="15" t="s">
        <v>32</v>
      </c>
      <c r="AX701" s="15" t="s">
        <v>76</v>
      </c>
      <c r="AY701" s="243" t="s">
        <v>135</v>
      </c>
    </row>
    <row r="702" spans="2:51" s="14" customFormat="1" ht="12">
      <c r="B702" s="222"/>
      <c r="C702" s="223"/>
      <c r="D702" s="194" t="s">
        <v>237</v>
      </c>
      <c r="E702" s="224" t="s">
        <v>1</v>
      </c>
      <c r="F702" s="225" t="s">
        <v>790</v>
      </c>
      <c r="G702" s="223"/>
      <c r="H702" s="226">
        <v>140.963</v>
      </c>
      <c r="I702" s="227"/>
      <c r="J702" s="223"/>
      <c r="K702" s="223"/>
      <c r="L702" s="228"/>
      <c r="M702" s="229"/>
      <c r="N702" s="230"/>
      <c r="O702" s="230"/>
      <c r="P702" s="230"/>
      <c r="Q702" s="230"/>
      <c r="R702" s="230"/>
      <c r="S702" s="230"/>
      <c r="T702" s="231"/>
      <c r="AT702" s="232" t="s">
        <v>237</v>
      </c>
      <c r="AU702" s="232" t="s">
        <v>86</v>
      </c>
      <c r="AV702" s="14" t="s">
        <v>86</v>
      </c>
      <c r="AW702" s="14" t="s">
        <v>32</v>
      </c>
      <c r="AX702" s="14" t="s">
        <v>76</v>
      </c>
      <c r="AY702" s="232" t="s">
        <v>135</v>
      </c>
    </row>
    <row r="703" spans="2:51" s="15" customFormat="1" ht="12">
      <c r="B703" s="233"/>
      <c r="C703" s="234"/>
      <c r="D703" s="194" t="s">
        <v>237</v>
      </c>
      <c r="E703" s="235" t="s">
        <v>1</v>
      </c>
      <c r="F703" s="236" t="s">
        <v>240</v>
      </c>
      <c r="G703" s="234"/>
      <c r="H703" s="237">
        <v>140.963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237</v>
      </c>
      <c r="AU703" s="243" t="s">
        <v>86</v>
      </c>
      <c r="AV703" s="15" t="s">
        <v>140</v>
      </c>
      <c r="AW703" s="15" t="s">
        <v>32</v>
      </c>
      <c r="AX703" s="15" t="s">
        <v>84</v>
      </c>
      <c r="AY703" s="243" t="s">
        <v>135</v>
      </c>
    </row>
    <row r="704" spans="1:65" s="2" customFormat="1" ht="24.2" customHeight="1">
      <c r="A704" s="35"/>
      <c r="B704" s="36"/>
      <c r="C704" s="244" t="s">
        <v>791</v>
      </c>
      <c r="D704" s="244" t="s">
        <v>251</v>
      </c>
      <c r="E704" s="245" t="s">
        <v>792</v>
      </c>
      <c r="F704" s="246" t="s">
        <v>793</v>
      </c>
      <c r="G704" s="247" t="s">
        <v>269</v>
      </c>
      <c r="H704" s="248">
        <v>140.963</v>
      </c>
      <c r="I704" s="249"/>
      <c r="J704" s="250">
        <f>ROUND(I704*H704,2)</f>
        <v>0</v>
      </c>
      <c r="K704" s="251"/>
      <c r="L704" s="252"/>
      <c r="M704" s="253" t="s">
        <v>1</v>
      </c>
      <c r="N704" s="254" t="s">
        <v>41</v>
      </c>
      <c r="O704" s="72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2" t="s">
        <v>289</v>
      </c>
      <c r="AT704" s="192" t="s">
        <v>251</v>
      </c>
      <c r="AU704" s="192" t="s">
        <v>86</v>
      </c>
      <c r="AY704" s="18" t="s">
        <v>135</v>
      </c>
      <c r="BE704" s="193">
        <f>IF(N704="základní",J704,0)</f>
        <v>0</v>
      </c>
      <c r="BF704" s="193">
        <f>IF(N704="snížená",J704,0)</f>
        <v>0</v>
      </c>
      <c r="BG704" s="193">
        <f>IF(N704="zákl. přenesená",J704,0)</f>
        <v>0</v>
      </c>
      <c r="BH704" s="193">
        <f>IF(N704="sníž. přenesená",J704,0)</f>
        <v>0</v>
      </c>
      <c r="BI704" s="193">
        <f>IF(N704="nulová",J704,0)</f>
        <v>0</v>
      </c>
      <c r="BJ704" s="18" t="s">
        <v>84</v>
      </c>
      <c r="BK704" s="193">
        <f>ROUND(I704*H704,2)</f>
        <v>0</v>
      </c>
      <c r="BL704" s="18" t="s">
        <v>171</v>
      </c>
      <c r="BM704" s="192" t="s">
        <v>794</v>
      </c>
    </row>
    <row r="705" spans="2:51" s="13" customFormat="1" ht="12">
      <c r="B705" s="212"/>
      <c r="C705" s="213"/>
      <c r="D705" s="194" t="s">
        <v>237</v>
      </c>
      <c r="E705" s="214" t="s">
        <v>1</v>
      </c>
      <c r="F705" s="215" t="s">
        <v>747</v>
      </c>
      <c r="G705" s="213"/>
      <c r="H705" s="214" t="s">
        <v>1</v>
      </c>
      <c r="I705" s="216"/>
      <c r="J705" s="213"/>
      <c r="K705" s="213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237</v>
      </c>
      <c r="AU705" s="221" t="s">
        <v>86</v>
      </c>
      <c r="AV705" s="13" t="s">
        <v>84</v>
      </c>
      <c r="AW705" s="13" t="s">
        <v>32</v>
      </c>
      <c r="AX705" s="13" t="s">
        <v>76</v>
      </c>
      <c r="AY705" s="221" t="s">
        <v>135</v>
      </c>
    </row>
    <row r="706" spans="2:51" s="14" customFormat="1" ht="12">
      <c r="B706" s="222"/>
      <c r="C706" s="223"/>
      <c r="D706" s="194" t="s">
        <v>237</v>
      </c>
      <c r="E706" s="224" t="s">
        <v>1</v>
      </c>
      <c r="F706" s="225" t="s">
        <v>748</v>
      </c>
      <c r="G706" s="223"/>
      <c r="H706" s="226">
        <v>45.6</v>
      </c>
      <c r="I706" s="227"/>
      <c r="J706" s="223"/>
      <c r="K706" s="223"/>
      <c r="L706" s="228"/>
      <c r="M706" s="229"/>
      <c r="N706" s="230"/>
      <c r="O706" s="230"/>
      <c r="P706" s="230"/>
      <c r="Q706" s="230"/>
      <c r="R706" s="230"/>
      <c r="S706" s="230"/>
      <c r="T706" s="231"/>
      <c r="AT706" s="232" t="s">
        <v>237</v>
      </c>
      <c r="AU706" s="232" t="s">
        <v>86</v>
      </c>
      <c r="AV706" s="14" t="s">
        <v>86</v>
      </c>
      <c r="AW706" s="14" t="s">
        <v>32</v>
      </c>
      <c r="AX706" s="14" t="s">
        <v>76</v>
      </c>
      <c r="AY706" s="232" t="s">
        <v>135</v>
      </c>
    </row>
    <row r="707" spans="2:51" s="13" customFormat="1" ht="12">
      <c r="B707" s="212"/>
      <c r="C707" s="213"/>
      <c r="D707" s="194" t="s">
        <v>237</v>
      </c>
      <c r="E707" s="214" t="s">
        <v>1</v>
      </c>
      <c r="F707" s="215" t="s">
        <v>749</v>
      </c>
      <c r="G707" s="213"/>
      <c r="H707" s="214" t="s">
        <v>1</v>
      </c>
      <c r="I707" s="216"/>
      <c r="J707" s="213"/>
      <c r="K707" s="213"/>
      <c r="L707" s="217"/>
      <c r="M707" s="218"/>
      <c r="N707" s="219"/>
      <c r="O707" s="219"/>
      <c r="P707" s="219"/>
      <c r="Q707" s="219"/>
      <c r="R707" s="219"/>
      <c r="S707" s="219"/>
      <c r="T707" s="220"/>
      <c r="AT707" s="221" t="s">
        <v>237</v>
      </c>
      <c r="AU707" s="221" t="s">
        <v>86</v>
      </c>
      <c r="AV707" s="13" t="s">
        <v>84</v>
      </c>
      <c r="AW707" s="13" t="s">
        <v>32</v>
      </c>
      <c r="AX707" s="13" t="s">
        <v>76</v>
      </c>
      <c r="AY707" s="221" t="s">
        <v>135</v>
      </c>
    </row>
    <row r="708" spans="2:51" s="14" customFormat="1" ht="12">
      <c r="B708" s="222"/>
      <c r="C708" s="223"/>
      <c r="D708" s="194" t="s">
        <v>237</v>
      </c>
      <c r="E708" s="224" t="s">
        <v>1</v>
      </c>
      <c r="F708" s="225" t="s">
        <v>750</v>
      </c>
      <c r="G708" s="223"/>
      <c r="H708" s="226">
        <v>41.4</v>
      </c>
      <c r="I708" s="227"/>
      <c r="J708" s="223"/>
      <c r="K708" s="223"/>
      <c r="L708" s="228"/>
      <c r="M708" s="229"/>
      <c r="N708" s="230"/>
      <c r="O708" s="230"/>
      <c r="P708" s="230"/>
      <c r="Q708" s="230"/>
      <c r="R708" s="230"/>
      <c r="S708" s="230"/>
      <c r="T708" s="231"/>
      <c r="AT708" s="232" t="s">
        <v>237</v>
      </c>
      <c r="AU708" s="232" t="s">
        <v>86</v>
      </c>
      <c r="AV708" s="14" t="s">
        <v>86</v>
      </c>
      <c r="AW708" s="14" t="s">
        <v>32</v>
      </c>
      <c r="AX708" s="14" t="s">
        <v>76</v>
      </c>
      <c r="AY708" s="232" t="s">
        <v>135</v>
      </c>
    </row>
    <row r="709" spans="2:51" s="13" customFormat="1" ht="12">
      <c r="B709" s="212"/>
      <c r="C709" s="213"/>
      <c r="D709" s="194" t="s">
        <v>237</v>
      </c>
      <c r="E709" s="214" t="s">
        <v>1</v>
      </c>
      <c r="F709" s="215" t="s">
        <v>751</v>
      </c>
      <c r="G709" s="213"/>
      <c r="H709" s="214" t="s">
        <v>1</v>
      </c>
      <c r="I709" s="216"/>
      <c r="J709" s="213"/>
      <c r="K709" s="213"/>
      <c r="L709" s="217"/>
      <c r="M709" s="218"/>
      <c r="N709" s="219"/>
      <c r="O709" s="219"/>
      <c r="P709" s="219"/>
      <c r="Q709" s="219"/>
      <c r="R709" s="219"/>
      <c r="S709" s="219"/>
      <c r="T709" s="220"/>
      <c r="AT709" s="221" t="s">
        <v>237</v>
      </c>
      <c r="AU709" s="221" t="s">
        <v>86</v>
      </c>
      <c r="AV709" s="13" t="s">
        <v>84</v>
      </c>
      <c r="AW709" s="13" t="s">
        <v>32</v>
      </c>
      <c r="AX709" s="13" t="s">
        <v>76</v>
      </c>
      <c r="AY709" s="221" t="s">
        <v>135</v>
      </c>
    </row>
    <row r="710" spans="2:51" s="14" customFormat="1" ht="12">
      <c r="B710" s="222"/>
      <c r="C710" s="223"/>
      <c r="D710" s="194" t="s">
        <v>237</v>
      </c>
      <c r="E710" s="224" t="s">
        <v>1</v>
      </c>
      <c r="F710" s="225" t="s">
        <v>752</v>
      </c>
      <c r="G710" s="223"/>
      <c r="H710" s="226">
        <v>47.25</v>
      </c>
      <c r="I710" s="227"/>
      <c r="J710" s="223"/>
      <c r="K710" s="223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237</v>
      </c>
      <c r="AU710" s="232" t="s">
        <v>86</v>
      </c>
      <c r="AV710" s="14" t="s">
        <v>86</v>
      </c>
      <c r="AW710" s="14" t="s">
        <v>32</v>
      </c>
      <c r="AX710" s="14" t="s">
        <v>76</v>
      </c>
      <c r="AY710" s="232" t="s">
        <v>135</v>
      </c>
    </row>
    <row r="711" spans="2:51" s="15" customFormat="1" ht="12">
      <c r="B711" s="233"/>
      <c r="C711" s="234"/>
      <c r="D711" s="194" t="s">
        <v>237</v>
      </c>
      <c r="E711" s="235" t="s">
        <v>1</v>
      </c>
      <c r="F711" s="236" t="s">
        <v>240</v>
      </c>
      <c r="G711" s="234"/>
      <c r="H711" s="237">
        <v>134.25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237</v>
      </c>
      <c r="AU711" s="243" t="s">
        <v>86</v>
      </c>
      <c r="AV711" s="15" t="s">
        <v>140</v>
      </c>
      <c r="AW711" s="15" t="s">
        <v>32</v>
      </c>
      <c r="AX711" s="15" t="s">
        <v>76</v>
      </c>
      <c r="AY711" s="243" t="s">
        <v>135</v>
      </c>
    </row>
    <row r="712" spans="2:51" s="14" customFormat="1" ht="12">
      <c r="B712" s="222"/>
      <c r="C712" s="223"/>
      <c r="D712" s="194" t="s">
        <v>237</v>
      </c>
      <c r="E712" s="224" t="s">
        <v>1</v>
      </c>
      <c r="F712" s="225" t="s">
        <v>790</v>
      </c>
      <c r="G712" s="223"/>
      <c r="H712" s="226">
        <v>140.963</v>
      </c>
      <c r="I712" s="227"/>
      <c r="J712" s="223"/>
      <c r="K712" s="223"/>
      <c r="L712" s="228"/>
      <c r="M712" s="229"/>
      <c r="N712" s="230"/>
      <c r="O712" s="230"/>
      <c r="P712" s="230"/>
      <c r="Q712" s="230"/>
      <c r="R712" s="230"/>
      <c r="S712" s="230"/>
      <c r="T712" s="231"/>
      <c r="AT712" s="232" t="s">
        <v>237</v>
      </c>
      <c r="AU712" s="232" t="s">
        <v>86</v>
      </c>
      <c r="AV712" s="14" t="s">
        <v>86</v>
      </c>
      <c r="AW712" s="14" t="s">
        <v>32</v>
      </c>
      <c r="AX712" s="14" t="s">
        <v>76</v>
      </c>
      <c r="AY712" s="232" t="s">
        <v>135</v>
      </c>
    </row>
    <row r="713" spans="2:51" s="15" customFormat="1" ht="12">
      <c r="B713" s="233"/>
      <c r="C713" s="234"/>
      <c r="D713" s="194" t="s">
        <v>237</v>
      </c>
      <c r="E713" s="235" t="s">
        <v>1</v>
      </c>
      <c r="F713" s="236" t="s">
        <v>240</v>
      </c>
      <c r="G713" s="234"/>
      <c r="H713" s="237">
        <v>140.963</v>
      </c>
      <c r="I713" s="238"/>
      <c r="J713" s="234"/>
      <c r="K713" s="234"/>
      <c r="L713" s="239"/>
      <c r="M713" s="240"/>
      <c r="N713" s="241"/>
      <c r="O713" s="241"/>
      <c r="P713" s="241"/>
      <c r="Q713" s="241"/>
      <c r="R713" s="241"/>
      <c r="S713" s="241"/>
      <c r="T713" s="242"/>
      <c r="AT713" s="243" t="s">
        <v>237</v>
      </c>
      <c r="AU713" s="243" t="s">
        <v>86</v>
      </c>
      <c r="AV713" s="15" t="s">
        <v>140</v>
      </c>
      <c r="AW713" s="15" t="s">
        <v>32</v>
      </c>
      <c r="AX713" s="15" t="s">
        <v>84</v>
      </c>
      <c r="AY713" s="243" t="s">
        <v>135</v>
      </c>
    </row>
    <row r="714" spans="1:65" s="2" customFormat="1" ht="24.2" customHeight="1">
      <c r="A714" s="35"/>
      <c r="B714" s="36"/>
      <c r="C714" s="180" t="s">
        <v>511</v>
      </c>
      <c r="D714" s="180" t="s">
        <v>136</v>
      </c>
      <c r="E714" s="181" t="s">
        <v>795</v>
      </c>
      <c r="F714" s="182" t="s">
        <v>796</v>
      </c>
      <c r="G714" s="183" t="s">
        <v>269</v>
      </c>
      <c r="H714" s="184">
        <v>134.25</v>
      </c>
      <c r="I714" s="185"/>
      <c r="J714" s="186">
        <f>ROUND(I714*H714,2)</f>
        <v>0</v>
      </c>
      <c r="K714" s="187"/>
      <c r="L714" s="40"/>
      <c r="M714" s="188" t="s">
        <v>1</v>
      </c>
      <c r="N714" s="189" t="s">
        <v>41</v>
      </c>
      <c r="O714" s="72"/>
      <c r="P714" s="190">
        <f>O714*H714</f>
        <v>0</v>
      </c>
      <c r="Q714" s="190">
        <v>0</v>
      </c>
      <c r="R714" s="190">
        <f>Q714*H714</f>
        <v>0</v>
      </c>
      <c r="S714" s="190">
        <v>0</v>
      </c>
      <c r="T714" s="191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2" t="s">
        <v>171</v>
      </c>
      <c r="AT714" s="192" t="s">
        <v>136</v>
      </c>
      <c r="AU714" s="192" t="s">
        <v>86</v>
      </c>
      <c r="AY714" s="18" t="s">
        <v>135</v>
      </c>
      <c r="BE714" s="193">
        <f>IF(N714="základní",J714,0)</f>
        <v>0</v>
      </c>
      <c r="BF714" s="193">
        <f>IF(N714="snížená",J714,0)</f>
        <v>0</v>
      </c>
      <c r="BG714" s="193">
        <f>IF(N714="zákl. přenesená",J714,0)</f>
        <v>0</v>
      </c>
      <c r="BH714" s="193">
        <f>IF(N714="sníž. přenesená",J714,0)</f>
        <v>0</v>
      </c>
      <c r="BI714" s="193">
        <f>IF(N714="nulová",J714,0)</f>
        <v>0</v>
      </c>
      <c r="BJ714" s="18" t="s">
        <v>84</v>
      </c>
      <c r="BK714" s="193">
        <f>ROUND(I714*H714,2)</f>
        <v>0</v>
      </c>
      <c r="BL714" s="18" t="s">
        <v>171</v>
      </c>
      <c r="BM714" s="192" t="s">
        <v>797</v>
      </c>
    </row>
    <row r="715" spans="2:51" s="13" customFormat="1" ht="12">
      <c r="B715" s="212"/>
      <c r="C715" s="213"/>
      <c r="D715" s="194" t="s">
        <v>237</v>
      </c>
      <c r="E715" s="214" t="s">
        <v>1</v>
      </c>
      <c r="F715" s="215" t="s">
        <v>757</v>
      </c>
      <c r="G715" s="213"/>
      <c r="H715" s="214" t="s">
        <v>1</v>
      </c>
      <c r="I715" s="216"/>
      <c r="J715" s="213"/>
      <c r="K715" s="213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237</v>
      </c>
      <c r="AU715" s="221" t="s">
        <v>86</v>
      </c>
      <c r="AV715" s="13" t="s">
        <v>84</v>
      </c>
      <c r="AW715" s="13" t="s">
        <v>32</v>
      </c>
      <c r="AX715" s="13" t="s">
        <v>76</v>
      </c>
      <c r="AY715" s="221" t="s">
        <v>135</v>
      </c>
    </row>
    <row r="716" spans="2:51" s="14" customFormat="1" ht="12">
      <c r="B716" s="222"/>
      <c r="C716" s="223"/>
      <c r="D716" s="194" t="s">
        <v>237</v>
      </c>
      <c r="E716" s="224" t="s">
        <v>1</v>
      </c>
      <c r="F716" s="225" t="s">
        <v>748</v>
      </c>
      <c r="G716" s="223"/>
      <c r="H716" s="226">
        <v>45.6</v>
      </c>
      <c r="I716" s="227"/>
      <c r="J716" s="223"/>
      <c r="K716" s="223"/>
      <c r="L716" s="228"/>
      <c r="M716" s="229"/>
      <c r="N716" s="230"/>
      <c r="O716" s="230"/>
      <c r="P716" s="230"/>
      <c r="Q716" s="230"/>
      <c r="R716" s="230"/>
      <c r="S716" s="230"/>
      <c r="T716" s="231"/>
      <c r="AT716" s="232" t="s">
        <v>237</v>
      </c>
      <c r="AU716" s="232" t="s">
        <v>86</v>
      </c>
      <c r="AV716" s="14" t="s">
        <v>86</v>
      </c>
      <c r="AW716" s="14" t="s">
        <v>32</v>
      </c>
      <c r="AX716" s="14" t="s">
        <v>76</v>
      </c>
      <c r="AY716" s="232" t="s">
        <v>135</v>
      </c>
    </row>
    <row r="717" spans="2:51" s="13" customFormat="1" ht="12">
      <c r="B717" s="212"/>
      <c r="C717" s="213"/>
      <c r="D717" s="194" t="s">
        <v>237</v>
      </c>
      <c r="E717" s="214" t="s">
        <v>1</v>
      </c>
      <c r="F717" s="215" t="s">
        <v>749</v>
      </c>
      <c r="G717" s="213"/>
      <c r="H717" s="214" t="s">
        <v>1</v>
      </c>
      <c r="I717" s="216"/>
      <c r="J717" s="213"/>
      <c r="K717" s="213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237</v>
      </c>
      <c r="AU717" s="221" t="s">
        <v>86</v>
      </c>
      <c r="AV717" s="13" t="s">
        <v>84</v>
      </c>
      <c r="AW717" s="13" t="s">
        <v>32</v>
      </c>
      <c r="AX717" s="13" t="s">
        <v>76</v>
      </c>
      <c r="AY717" s="221" t="s">
        <v>135</v>
      </c>
    </row>
    <row r="718" spans="2:51" s="14" customFormat="1" ht="12">
      <c r="B718" s="222"/>
      <c r="C718" s="223"/>
      <c r="D718" s="194" t="s">
        <v>237</v>
      </c>
      <c r="E718" s="224" t="s">
        <v>1</v>
      </c>
      <c r="F718" s="225" t="s">
        <v>750</v>
      </c>
      <c r="G718" s="223"/>
      <c r="H718" s="226">
        <v>41.4</v>
      </c>
      <c r="I718" s="227"/>
      <c r="J718" s="223"/>
      <c r="K718" s="223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237</v>
      </c>
      <c r="AU718" s="232" t="s">
        <v>86</v>
      </c>
      <c r="AV718" s="14" t="s">
        <v>86</v>
      </c>
      <c r="AW718" s="14" t="s">
        <v>32</v>
      </c>
      <c r="AX718" s="14" t="s">
        <v>76</v>
      </c>
      <c r="AY718" s="232" t="s">
        <v>135</v>
      </c>
    </row>
    <row r="719" spans="2:51" s="13" customFormat="1" ht="12">
      <c r="B719" s="212"/>
      <c r="C719" s="213"/>
      <c r="D719" s="194" t="s">
        <v>237</v>
      </c>
      <c r="E719" s="214" t="s">
        <v>1</v>
      </c>
      <c r="F719" s="215" t="s">
        <v>751</v>
      </c>
      <c r="G719" s="213"/>
      <c r="H719" s="214" t="s">
        <v>1</v>
      </c>
      <c r="I719" s="216"/>
      <c r="J719" s="213"/>
      <c r="K719" s="213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237</v>
      </c>
      <c r="AU719" s="221" t="s">
        <v>86</v>
      </c>
      <c r="AV719" s="13" t="s">
        <v>84</v>
      </c>
      <c r="AW719" s="13" t="s">
        <v>32</v>
      </c>
      <c r="AX719" s="13" t="s">
        <v>76</v>
      </c>
      <c r="AY719" s="221" t="s">
        <v>135</v>
      </c>
    </row>
    <row r="720" spans="2:51" s="14" customFormat="1" ht="12">
      <c r="B720" s="222"/>
      <c r="C720" s="223"/>
      <c r="D720" s="194" t="s">
        <v>237</v>
      </c>
      <c r="E720" s="224" t="s">
        <v>1</v>
      </c>
      <c r="F720" s="225" t="s">
        <v>752</v>
      </c>
      <c r="G720" s="223"/>
      <c r="H720" s="226">
        <v>47.25</v>
      </c>
      <c r="I720" s="227"/>
      <c r="J720" s="223"/>
      <c r="K720" s="223"/>
      <c r="L720" s="228"/>
      <c r="M720" s="229"/>
      <c r="N720" s="230"/>
      <c r="O720" s="230"/>
      <c r="P720" s="230"/>
      <c r="Q720" s="230"/>
      <c r="R720" s="230"/>
      <c r="S720" s="230"/>
      <c r="T720" s="231"/>
      <c r="AT720" s="232" t="s">
        <v>237</v>
      </c>
      <c r="AU720" s="232" t="s">
        <v>86</v>
      </c>
      <c r="AV720" s="14" t="s">
        <v>86</v>
      </c>
      <c r="AW720" s="14" t="s">
        <v>32</v>
      </c>
      <c r="AX720" s="14" t="s">
        <v>76</v>
      </c>
      <c r="AY720" s="232" t="s">
        <v>135</v>
      </c>
    </row>
    <row r="721" spans="2:51" s="15" customFormat="1" ht="12">
      <c r="B721" s="233"/>
      <c r="C721" s="234"/>
      <c r="D721" s="194" t="s">
        <v>237</v>
      </c>
      <c r="E721" s="235" t="s">
        <v>1</v>
      </c>
      <c r="F721" s="236" t="s">
        <v>240</v>
      </c>
      <c r="G721" s="234"/>
      <c r="H721" s="237">
        <v>134.25</v>
      </c>
      <c r="I721" s="238"/>
      <c r="J721" s="234"/>
      <c r="K721" s="234"/>
      <c r="L721" s="239"/>
      <c r="M721" s="240"/>
      <c r="N721" s="241"/>
      <c r="O721" s="241"/>
      <c r="P721" s="241"/>
      <c r="Q721" s="241"/>
      <c r="R721" s="241"/>
      <c r="S721" s="241"/>
      <c r="T721" s="242"/>
      <c r="AT721" s="243" t="s">
        <v>237</v>
      </c>
      <c r="AU721" s="243" t="s">
        <v>86</v>
      </c>
      <c r="AV721" s="15" t="s">
        <v>140</v>
      </c>
      <c r="AW721" s="15" t="s">
        <v>32</v>
      </c>
      <c r="AX721" s="15" t="s">
        <v>84</v>
      </c>
      <c r="AY721" s="243" t="s">
        <v>135</v>
      </c>
    </row>
    <row r="722" spans="1:65" s="2" customFormat="1" ht="16.5" customHeight="1">
      <c r="A722" s="35"/>
      <c r="B722" s="36"/>
      <c r="C722" s="244" t="s">
        <v>798</v>
      </c>
      <c r="D722" s="244" t="s">
        <v>251</v>
      </c>
      <c r="E722" s="245" t="s">
        <v>799</v>
      </c>
      <c r="F722" s="246" t="s">
        <v>800</v>
      </c>
      <c r="G722" s="247" t="s">
        <v>236</v>
      </c>
      <c r="H722" s="248">
        <v>18.795</v>
      </c>
      <c r="I722" s="249"/>
      <c r="J722" s="250">
        <f>ROUND(I722*H722,2)</f>
        <v>0</v>
      </c>
      <c r="K722" s="251"/>
      <c r="L722" s="252"/>
      <c r="M722" s="253" t="s">
        <v>1</v>
      </c>
      <c r="N722" s="254" t="s">
        <v>41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289</v>
      </c>
      <c r="AT722" s="192" t="s">
        <v>251</v>
      </c>
      <c r="AU722" s="192" t="s">
        <v>86</v>
      </c>
      <c r="AY722" s="18" t="s">
        <v>135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84</v>
      </c>
      <c r="BK722" s="193">
        <f>ROUND(I722*H722,2)</f>
        <v>0</v>
      </c>
      <c r="BL722" s="18" t="s">
        <v>171</v>
      </c>
      <c r="BM722" s="192" t="s">
        <v>801</v>
      </c>
    </row>
    <row r="723" spans="2:51" s="13" customFormat="1" ht="12">
      <c r="B723" s="212"/>
      <c r="C723" s="213"/>
      <c r="D723" s="194" t="s">
        <v>237</v>
      </c>
      <c r="E723" s="214" t="s">
        <v>1</v>
      </c>
      <c r="F723" s="215" t="s">
        <v>747</v>
      </c>
      <c r="G723" s="213"/>
      <c r="H723" s="214" t="s">
        <v>1</v>
      </c>
      <c r="I723" s="216"/>
      <c r="J723" s="213"/>
      <c r="K723" s="213"/>
      <c r="L723" s="217"/>
      <c r="M723" s="218"/>
      <c r="N723" s="219"/>
      <c r="O723" s="219"/>
      <c r="P723" s="219"/>
      <c r="Q723" s="219"/>
      <c r="R723" s="219"/>
      <c r="S723" s="219"/>
      <c r="T723" s="220"/>
      <c r="AT723" s="221" t="s">
        <v>237</v>
      </c>
      <c r="AU723" s="221" t="s">
        <v>86</v>
      </c>
      <c r="AV723" s="13" t="s">
        <v>84</v>
      </c>
      <c r="AW723" s="13" t="s">
        <v>32</v>
      </c>
      <c r="AX723" s="13" t="s">
        <v>76</v>
      </c>
      <c r="AY723" s="221" t="s">
        <v>135</v>
      </c>
    </row>
    <row r="724" spans="2:51" s="14" customFormat="1" ht="12">
      <c r="B724" s="222"/>
      <c r="C724" s="223"/>
      <c r="D724" s="194" t="s">
        <v>237</v>
      </c>
      <c r="E724" s="224" t="s">
        <v>1</v>
      </c>
      <c r="F724" s="225" t="s">
        <v>802</v>
      </c>
      <c r="G724" s="223"/>
      <c r="H724" s="226">
        <v>6.384</v>
      </c>
      <c r="I724" s="227"/>
      <c r="J724" s="223"/>
      <c r="K724" s="223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237</v>
      </c>
      <c r="AU724" s="232" t="s">
        <v>86</v>
      </c>
      <c r="AV724" s="14" t="s">
        <v>86</v>
      </c>
      <c r="AW724" s="14" t="s">
        <v>32</v>
      </c>
      <c r="AX724" s="14" t="s">
        <v>76</v>
      </c>
      <c r="AY724" s="232" t="s">
        <v>135</v>
      </c>
    </row>
    <row r="725" spans="2:51" s="13" customFormat="1" ht="12">
      <c r="B725" s="212"/>
      <c r="C725" s="213"/>
      <c r="D725" s="194" t="s">
        <v>237</v>
      </c>
      <c r="E725" s="214" t="s">
        <v>1</v>
      </c>
      <c r="F725" s="215" t="s">
        <v>749</v>
      </c>
      <c r="G725" s="213"/>
      <c r="H725" s="214" t="s">
        <v>1</v>
      </c>
      <c r="I725" s="216"/>
      <c r="J725" s="213"/>
      <c r="K725" s="213"/>
      <c r="L725" s="217"/>
      <c r="M725" s="218"/>
      <c r="N725" s="219"/>
      <c r="O725" s="219"/>
      <c r="P725" s="219"/>
      <c r="Q725" s="219"/>
      <c r="R725" s="219"/>
      <c r="S725" s="219"/>
      <c r="T725" s="220"/>
      <c r="AT725" s="221" t="s">
        <v>237</v>
      </c>
      <c r="AU725" s="221" t="s">
        <v>86</v>
      </c>
      <c r="AV725" s="13" t="s">
        <v>84</v>
      </c>
      <c r="AW725" s="13" t="s">
        <v>32</v>
      </c>
      <c r="AX725" s="13" t="s">
        <v>76</v>
      </c>
      <c r="AY725" s="221" t="s">
        <v>135</v>
      </c>
    </row>
    <row r="726" spans="2:51" s="14" customFormat="1" ht="12">
      <c r="B726" s="222"/>
      <c r="C726" s="223"/>
      <c r="D726" s="194" t="s">
        <v>237</v>
      </c>
      <c r="E726" s="224" t="s">
        <v>1</v>
      </c>
      <c r="F726" s="225" t="s">
        <v>803</v>
      </c>
      <c r="G726" s="223"/>
      <c r="H726" s="226">
        <v>5.796</v>
      </c>
      <c r="I726" s="227"/>
      <c r="J726" s="223"/>
      <c r="K726" s="223"/>
      <c r="L726" s="228"/>
      <c r="M726" s="229"/>
      <c r="N726" s="230"/>
      <c r="O726" s="230"/>
      <c r="P726" s="230"/>
      <c r="Q726" s="230"/>
      <c r="R726" s="230"/>
      <c r="S726" s="230"/>
      <c r="T726" s="231"/>
      <c r="AT726" s="232" t="s">
        <v>237</v>
      </c>
      <c r="AU726" s="232" t="s">
        <v>86</v>
      </c>
      <c r="AV726" s="14" t="s">
        <v>86</v>
      </c>
      <c r="AW726" s="14" t="s">
        <v>32</v>
      </c>
      <c r="AX726" s="14" t="s">
        <v>76</v>
      </c>
      <c r="AY726" s="232" t="s">
        <v>135</v>
      </c>
    </row>
    <row r="727" spans="2:51" s="13" customFormat="1" ht="12">
      <c r="B727" s="212"/>
      <c r="C727" s="213"/>
      <c r="D727" s="194" t="s">
        <v>237</v>
      </c>
      <c r="E727" s="214" t="s">
        <v>1</v>
      </c>
      <c r="F727" s="215" t="s">
        <v>751</v>
      </c>
      <c r="G727" s="213"/>
      <c r="H727" s="214" t="s">
        <v>1</v>
      </c>
      <c r="I727" s="216"/>
      <c r="J727" s="213"/>
      <c r="K727" s="213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237</v>
      </c>
      <c r="AU727" s="221" t="s">
        <v>86</v>
      </c>
      <c r="AV727" s="13" t="s">
        <v>84</v>
      </c>
      <c r="AW727" s="13" t="s">
        <v>32</v>
      </c>
      <c r="AX727" s="13" t="s">
        <v>76</v>
      </c>
      <c r="AY727" s="221" t="s">
        <v>135</v>
      </c>
    </row>
    <row r="728" spans="2:51" s="14" customFormat="1" ht="12">
      <c r="B728" s="222"/>
      <c r="C728" s="223"/>
      <c r="D728" s="194" t="s">
        <v>237</v>
      </c>
      <c r="E728" s="224" t="s">
        <v>1</v>
      </c>
      <c r="F728" s="225" t="s">
        <v>804</v>
      </c>
      <c r="G728" s="223"/>
      <c r="H728" s="226">
        <v>6.615</v>
      </c>
      <c r="I728" s="227"/>
      <c r="J728" s="223"/>
      <c r="K728" s="223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237</v>
      </c>
      <c r="AU728" s="232" t="s">
        <v>86</v>
      </c>
      <c r="AV728" s="14" t="s">
        <v>86</v>
      </c>
      <c r="AW728" s="14" t="s">
        <v>32</v>
      </c>
      <c r="AX728" s="14" t="s">
        <v>76</v>
      </c>
      <c r="AY728" s="232" t="s">
        <v>135</v>
      </c>
    </row>
    <row r="729" spans="2:51" s="15" customFormat="1" ht="12">
      <c r="B729" s="233"/>
      <c r="C729" s="234"/>
      <c r="D729" s="194" t="s">
        <v>237</v>
      </c>
      <c r="E729" s="235" t="s">
        <v>1</v>
      </c>
      <c r="F729" s="236" t="s">
        <v>240</v>
      </c>
      <c r="G729" s="234"/>
      <c r="H729" s="237">
        <v>18.795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237</v>
      </c>
      <c r="AU729" s="243" t="s">
        <v>86</v>
      </c>
      <c r="AV729" s="15" t="s">
        <v>140</v>
      </c>
      <c r="AW729" s="15" t="s">
        <v>32</v>
      </c>
      <c r="AX729" s="15" t="s">
        <v>84</v>
      </c>
      <c r="AY729" s="243" t="s">
        <v>135</v>
      </c>
    </row>
    <row r="730" spans="1:65" s="2" customFormat="1" ht="24.2" customHeight="1">
      <c r="A730" s="35"/>
      <c r="B730" s="36"/>
      <c r="C730" s="180" t="s">
        <v>514</v>
      </c>
      <c r="D730" s="180" t="s">
        <v>136</v>
      </c>
      <c r="E730" s="181" t="s">
        <v>805</v>
      </c>
      <c r="F730" s="182" t="s">
        <v>806</v>
      </c>
      <c r="G730" s="183" t="s">
        <v>740</v>
      </c>
      <c r="H730" s="266"/>
      <c r="I730" s="185"/>
      <c r="J730" s="186">
        <f>ROUND(I730*H730,2)</f>
        <v>0</v>
      </c>
      <c r="K730" s="187"/>
      <c r="L730" s="40"/>
      <c r="M730" s="188" t="s">
        <v>1</v>
      </c>
      <c r="N730" s="189" t="s">
        <v>41</v>
      </c>
      <c r="O730" s="72"/>
      <c r="P730" s="190">
        <f>O730*H730</f>
        <v>0</v>
      </c>
      <c r="Q730" s="190">
        <v>0</v>
      </c>
      <c r="R730" s="190">
        <f>Q730*H730</f>
        <v>0</v>
      </c>
      <c r="S730" s="190">
        <v>0</v>
      </c>
      <c r="T730" s="191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2" t="s">
        <v>171</v>
      </c>
      <c r="AT730" s="192" t="s">
        <v>136</v>
      </c>
      <c r="AU730" s="192" t="s">
        <v>86</v>
      </c>
      <c r="AY730" s="18" t="s">
        <v>135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18" t="s">
        <v>84</v>
      </c>
      <c r="BK730" s="193">
        <f>ROUND(I730*H730,2)</f>
        <v>0</v>
      </c>
      <c r="BL730" s="18" t="s">
        <v>171</v>
      </c>
      <c r="BM730" s="192" t="s">
        <v>807</v>
      </c>
    </row>
    <row r="731" spans="2:63" s="11" customFormat="1" ht="22.9" customHeight="1">
      <c r="B731" s="166"/>
      <c r="C731" s="167"/>
      <c r="D731" s="168" t="s">
        <v>75</v>
      </c>
      <c r="E731" s="210" t="s">
        <v>808</v>
      </c>
      <c r="F731" s="210" t="s">
        <v>809</v>
      </c>
      <c r="G731" s="167"/>
      <c r="H731" s="167"/>
      <c r="I731" s="170"/>
      <c r="J731" s="211">
        <f>BK731</f>
        <v>0</v>
      </c>
      <c r="K731" s="167"/>
      <c r="L731" s="172"/>
      <c r="M731" s="173"/>
      <c r="N731" s="174"/>
      <c r="O731" s="174"/>
      <c r="P731" s="175">
        <f>SUM(P732:P903)</f>
        <v>0</v>
      </c>
      <c r="Q731" s="174"/>
      <c r="R731" s="175">
        <f>SUM(R732:R903)</f>
        <v>0</v>
      </c>
      <c r="S731" s="174"/>
      <c r="T731" s="176">
        <f>SUM(T732:T903)</f>
        <v>0</v>
      </c>
      <c r="AR731" s="177" t="s">
        <v>86</v>
      </c>
      <c r="AT731" s="178" t="s">
        <v>75</v>
      </c>
      <c r="AU731" s="178" t="s">
        <v>84</v>
      </c>
      <c r="AY731" s="177" t="s">
        <v>135</v>
      </c>
      <c r="BK731" s="179">
        <f>SUM(BK732:BK903)</f>
        <v>0</v>
      </c>
    </row>
    <row r="732" spans="1:65" s="2" customFormat="1" ht="24.2" customHeight="1">
      <c r="A732" s="35"/>
      <c r="B732" s="36"/>
      <c r="C732" s="180" t="s">
        <v>810</v>
      </c>
      <c r="D732" s="180" t="s">
        <v>136</v>
      </c>
      <c r="E732" s="181" t="s">
        <v>811</v>
      </c>
      <c r="F732" s="182" t="s">
        <v>812</v>
      </c>
      <c r="G732" s="183" t="s">
        <v>269</v>
      </c>
      <c r="H732" s="184">
        <v>45.6</v>
      </c>
      <c r="I732" s="185"/>
      <c r="J732" s="186">
        <f>ROUND(I732*H732,2)</f>
        <v>0</v>
      </c>
      <c r="K732" s="187"/>
      <c r="L732" s="40"/>
      <c r="M732" s="188" t="s">
        <v>1</v>
      </c>
      <c r="N732" s="189" t="s">
        <v>41</v>
      </c>
      <c r="O732" s="72"/>
      <c r="P732" s="190">
        <f>O732*H732</f>
        <v>0</v>
      </c>
      <c r="Q732" s="190">
        <v>0</v>
      </c>
      <c r="R732" s="190">
        <f>Q732*H732</f>
        <v>0</v>
      </c>
      <c r="S732" s="190">
        <v>0</v>
      </c>
      <c r="T732" s="191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92" t="s">
        <v>171</v>
      </c>
      <c r="AT732" s="192" t="s">
        <v>136</v>
      </c>
      <c r="AU732" s="192" t="s">
        <v>86</v>
      </c>
      <c r="AY732" s="18" t="s">
        <v>135</v>
      </c>
      <c r="BE732" s="193">
        <f>IF(N732="základní",J732,0)</f>
        <v>0</v>
      </c>
      <c r="BF732" s="193">
        <f>IF(N732="snížená",J732,0)</f>
        <v>0</v>
      </c>
      <c r="BG732" s="193">
        <f>IF(N732="zákl. přenesená",J732,0)</f>
        <v>0</v>
      </c>
      <c r="BH732" s="193">
        <f>IF(N732="sníž. přenesená",J732,0)</f>
        <v>0</v>
      </c>
      <c r="BI732" s="193">
        <f>IF(N732="nulová",J732,0)</f>
        <v>0</v>
      </c>
      <c r="BJ732" s="18" t="s">
        <v>84</v>
      </c>
      <c r="BK732" s="193">
        <f>ROUND(I732*H732,2)</f>
        <v>0</v>
      </c>
      <c r="BL732" s="18" t="s">
        <v>171</v>
      </c>
      <c r="BM732" s="192" t="s">
        <v>813</v>
      </c>
    </row>
    <row r="733" spans="2:51" s="13" customFormat="1" ht="12">
      <c r="B733" s="212"/>
      <c r="C733" s="213"/>
      <c r="D733" s="194" t="s">
        <v>237</v>
      </c>
      <c r="E733" s="214" t="s">
        <v>1</v>
      </c>
      <c r="F733" s="215" t="s">
        <v>747</v>
      </c>
      <c r="G733" s="213"/>
      <c r="H733" s="214" t="s">
        <v>1</v>
      </c>
      <c r="I733" s="216"/>
      <c r="J733" s="213"/>
      <c r="K733" s="213"/>
      <c r="L733" s="217"/>
      <c r="M733" s="218"/>
      <c r="N733" s="219"/>
      <c r="O733" s="219"/>
      <c r="P733" s="219"/>
      <c r="Q733" s="219"/>
      <c r="R733" s="219"/>
      <c r="S733" s="219"/>
      <c r="T733" s="220"/>
      <c r="AT733" s="221" t="s">
        <v>237</v>
      </c>
      <c r="AU733" s="221" t="s">
        <v>86</v>
      </c>
      <c r="AV733" s="13" t="s">
        <v>84</v>
      </c>
      <c r="AW733" s="13" t="s">
        <v>32</v>
      </c>
      <c r="AX733" s="13" t="s">
        <v>76</v>
      </c>
      <c r="AY733" s="221" t="s">
        <v>135</v>
      </c>
    </row>
    <row r="734" spans="2:51" s="14" customFormat="1" ht="12">
      <c r="B734" s="222"/>
      <c r="C734" s="223"/>
      <c r="D734" s="194" t="s">
        <v>237</v>
      </c>
      <c r="E734" s="224" t="s">
        <v>1</v>
      </c>
      <c r="F734" s="225" t="s">
        <v>748</v>
      </c>
      <c r="G734" s="223"/>
      <c r="H734" s="226">
        <v>45.6</v>
      </c>
      <c r="I734" s="227"/>
      <c r="J734" s="223"/>
      <c r="K734" s="223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237</v>
      </c>
      <c r="AU734" s="232" t="s">
        <v>86</v>
      </c>
      <c r="AV734" s="14" t="s">
        <v>86</v>
      </c>
      <c r="AW734" s="14" t="s">
        <v>32</v>
      </c>
      <c r="AX734" s="14" t="s">
        <v>76</v>
      </c>
      <c r="AY734" s="232" t="s">
        <v>135</v>
      </c>
    </row>
    <row r="735" spans="2:51" s="15" customFormat="1" ht="12">
      <c r="B735" s="233"/>
      <c r="C735" s="234"/>
      <c r="D735" s="194" t="s">
        <v>237</v>
      </c>
      <c r="E735" s="235" t="s">
        <v>1</v>
      </c>
      <c r="F735" s="236" t="s">
        <v>240</v>
      </c>
      <c r="G735" s="234"/>
      <c r="H735" s="237">
        <v>45.6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237</v>
      </c>
      <c r="AU735" s="243" t="s">
        <v>86</v>
      </c>
      <c r="AV735" s="15" t="s">
        <v>140</v>
      </c>
      <c r="AW735" s="15" t="s">
        <v>32</v>
      </c>
      <c r="AX735" s="15" t="s">
        <v>84</v>
      </c>
      <c r="AY735" s="243" t="s">
        <v>135</v>
      </c>
    </row>
    <row r="736" spans="1:65" s="2" customFormat="1" ht="24.2" customHeight="1">
      <c r="A736" s="35"/>
      <c r="B736" s="36"/>
      <c r="C736" s="244" t="s">
        <v>518</v>
      </c>
      <c r="D736" s="244" t="s">
        <v>251</v>
      </c>
      <c r="E736" s="245" t="s">
        <v>814</v>
      </c>
      <c r="F736" s="246" t="s">
        <v>815</v>
      </c>
      <c r="G736" s="247" t="s">
        <v>269</v>
      </c>
      <c r="H736" s="248">
        <v>47.88</v>
      </c>
      <c r="I736" s="249"/>
      <c r="J736" s="250">
        <f>ROUND(I736*H736,2)</f>
        <v>0</v>
      </c>
      <c r="K736" s="251"/>
      <c r="L736" s="252"/>
      <c r="M736" s="253" t="s">
        <v>1</v>
      </c>
      <c r="N736" s="254" t="s">
        <v>41</v>
      </c>
      <c r="O736" s="7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2" t="s">
        <v>289</v>
      </c>
      <c r="AT736" s="192" t="s">
        <v>251</v>
      </c>
      <c r="AU736" s="192" t="s">
        <v>86</v>
      </c>
      <c r="AY736" s="18" t="s">
        <v>135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8" t="s">
        <v>84</v>
      </c>
      <c r="BK736" s="193">
        <f>ROUND(I736*H736,2)</f>
        <v>0</v>
      </c>
      <c r="BL736" s="18" t="s">
        <v>171</v>
      </c>
      <c r="BM736" s="192" t="s">
        <v>816</v>
      </c>
    </row>
    <row r="737" spans="2:51" s="14" customFormat="1" ht="12">
      <c r="B737" s="222"/>
      <c r="C737" s="223"/>
      <c r="D737" s="194" t="s">
        <v>237</v>
      </c>
      <c r="E737" s="224" t="s">
        <v>1</v>
      </c>
      <c r="F737" s="225" t="s">
        <v>817</v>
      </c>
      <c r="G737" s="223"/>
      <c r="H737" s="226">
        <v>47.88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237</v>
      </c>
      <c r="AU737" s="232" t="s">
        <v>86</v>
      </c>
      <c r="AV737" s="14" t="s">
        <v>86</v>
      </c>
      <c r="AW737" s="14" t="s">
        <v>32</v>
      </c>
      <c r="AX737" s="14" t="s">
        <v>76</v>
      </c>
      <c r="AY737" s="232" t="s">
        <v>135</v>
      </c>
    </row>
    <row r="738" spans="2:51" s="15" customFormat="1" ht="12">
      <c r="B738" s="233"/>
      <c r="C738" s="234"/>
      <c r="D738" s="194" t="s">
        <v>237</v>
      </c>
      <c r="E738" s="235" t="s">
        <v>1</v>
      </c>
      <c r="F738" s="236" t="s">
        <v>240</v>
      </c>
      <c r="G738" s="234"/>
      <c r="H738" s="237">
        <v>47.88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237</v>
      </c>
      <c r="AU738" s="243" t="s">
        <v>86</v>
      </c>
      <c r="AV738" s="15" t="s">
        <v>140</v>
      </c>
      <c r="AW738" s="15" t="s">
        <v>32</v>
      </c>
      <c r="AX738" s="15" t="s">
        <v>84</v>
      </c>
      <c r="AY738" s="243" t="s">
        <v>135</v>
      </c>
    </row>
    <row r="739" spans="1:65" s="2" customFormat="1" ht="24.2" customHeight="1">
      <c r="A739" s="35"/>
      <c r="B739" s="36"/>
      <c r="C739" s="180" t="s">
        <v>818</v>
      </c>
      <c r="D739" s="180" t="s">
        <v>136</v>
      </c>
      <c r="E739" s="181" t="s">
        <v>819</v>
      </c>
      <c r="F739" s="182" t="s">
        <v>820</v>
      </c>
      <c r="G739" s="183" t="s">
        <v>269</v>
      </c>
      <c r="H739" s="184">
        <v>226.984</v>
      </c>
      <c r="I739" s="185"/>
      <c r="J739" s="186">
        <f>ROUND(I739*H739,2)</f>
        <v>0</v>
      </c>
      <c r="K739" s="187"/>
      <c r="L739" s="40"/>
      <c r="M739" s="188" t="s">
        <v>1</v>
      </c>
      <c r="N739" s="189" t="s">
        <v>41</v>
      </c>
      <c r="O739" s="72"/>
      <c r="P739" s="190">
        <f>O739*H739</f>
        <v>0</v>
      </c>
      <c r="Q739" s="190">
        <v>0</v>
      </c>
      <c r="R739" s="190">
        <f>Q739*H739</f>
        <v>0</v>
      </c>
      <c r="S739" s="190">
        <v>0</v>
      </c>
      <c r="T739" s="191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92" t="s">
        <v>171</v>
      </c>
      <c r="AT739" s="192" t="s">
        <v>136</v>
      </c>
      <c r="AU739" s="192" t="s">
        <v>86</v>
      </c>
      <c r="AY739" s="18" t="s">
        <v>135</v>
      </c>
      <c r="BE739" s="193">
        <f>IF(N739="základní",J739,0)</f>
        <v>0</v>
      </c>
      <c r="BF739" s="193">
        <f>IF(N739="snížená",J739,0)</f>
        <v>0</v>
      </c>
      <c r="BG739" s="193">
        <f>IF(N739="zákl. přenesená",J739,0)</f>
        <v>0</v>
      </c>
      <c r="BH739" s="193">
        <f>IF(N739="sníž. přenesená",J739,0)</f>
        <v>0</v>
      </c>
      <c r="BI739" s="193">
        <f>IF(N739="nulová",J739,0)</f>
        <v>0</v>
      </c>
      <c r="BJ739" s="18" t="s">
        <v>84</v>
      </c>
      <c r="BK739" s="193">
        <f>ROUND(I739*H739,2)</f>
        <v>0</v>
      </c>
      <c r="BL739" s="18" t="s">
        <v>171</v>
      </c>
      <c r="BM739" s="192" t="s">
        <v>821</v>
      </c>
    </row>
    <row r="740" spans="2:51" s="13" customFormat="1" ht="12">
      <c r="B740" s="212"/>
      <c r="C740" s="213"/>
      <c r="D740" s="194" t="s">
        <v>237</v>
      </c>
      <c r="E740" s="214" t="s">
        <v>1</v>
      </c>
      <c r="F740" s="215" t="s">
        <v>307</v>
      </c>
      <c r="G740" s="213"/>
      <c r="H740" s="214" t="s">
        <v>1</v>
      </c>
      <c r="I740" s="216"/>
      <c r="J740" s="213"/>
      <c r="K740" s="213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237</v>
      </c>
      <c r="AU740" s="221" t="s">
        <v>86</v>
      </c>
      <c r="AV740" s="13" t="s">
        <v>84</v>
      </c>
      <c r="AW740" s="13" t="s">
        <v>32</v>
      </c>
      <c r="AX740" s="13" t="s">
        <v>76</v>
      </c>
      <c r="AY740" s="221" t="s">
        <v>135</v>
      </c>
    </row>
    <row r="741" spans="2:51" s="14" customFormat="1" ht="12">
      <c r="B741" s="222"/>
      <c r="C741" s="223"/>
      <c r="D741" s="194" t="s">
        <v>237</v>
      </c>
      <c r="E741" s="224" t="s">
        <v>1</v>
      </c>
      <c r="F741" s="225" t="s">
        <v>308</v>
      </c>
      <c r="G741" s="223"/>
      <c r="H741" s="226">
        <v>94.86</v>
      </c>
      <c r="I741" s="227"/>
      <c r="J741" s="223"/>
      <c r="K741" s="223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237</v>
      </c>
      <c r="AU741" s="232" t="s">
        <v>86</v>
      </c>
      <c r="AV741" s="14" t="s">
        <v>86</v>
      </c>
      <c r="AW741" s="14" t="s">
        <v>32</v>
      </c>
      <c r="AX741" s="14" t="s">
        <v>76</v>
      </c>
      <c r="AY741" s="232" t="s">
        <v>135</v>
      </c>
    </row>
    <row r="742" spans="2:51" s="13" customFormat="1" ht="12">
      <c r="B742" s="212"/>
      <c r="C742" s="213"/>
      <c r="D742" s="194" t="s">
        <v>237</v>
      </c>
      <c r="E742" s="214" t="s">
        <v>1</v>
      </c>
      <c r="F742" s="215" t="s">
        <v>522</v>
      </c>
      <c r="G742" s="213"/>
      <c r="H742" s="214" t="s">
        <v>1</v>
      </c>
      <c r="I742" s="216"/>
      <c r="J742" s="213"/>
      <c r="K742" s="213"/>
      <c r="L742" s="217"/>
      <c r="M742" s="218"/>
      <c r="N742" s="219"/>
      <c r="O742" s="219"/>
      <c r="P742" s="219"/>
      <c r="Q742" s="219"/>
      <c r="R742" s="219"/>
      <c r="S742" s="219"/>
      <c r="T742" s="220"/>
      <c r="AT742" s="221" t="s">
        <v>237</v>
      </c>
      <c r="AU742" s="221" t="s">
        <v>86</v>
      </c>
      <c r="AV742" s="13" t="s">
        <v>84</v>
      </c>
      <c r="AW742" s="13" t="s">
        <v>32</v>
      </c>
      <c r="AX742" s="13" t="s">
        <v>76</v>
      </c>
      <c r="AY742" s="221" t="s">
        <v>135</v>
      </c>
    </row>
    <row r="743" spans="2:51" s="14" customFormat="1" ht="12">
      <c r="B743" s="222"/>
      <c r="C743" s="223"/>
      <c r="D743" s="194" t="s">
        <v>237</v>
      </c>
      <c r="E743" s="224" t="s">
        <v>1</v>
      </c>
      <c r="F743" s="225" t="s">
        <v>306</v>
      </c>
      <c r="G743" s="223"/>
      <c r="H743" s="226">
        <v>39.744</v>
      </c>
      <c r="I743" s="227"/>
      <c r="J743" s="223"/>
      <c r="K743" s="223"/>
      <c r="L743" s="228"/>
      <c r="M743" s="229"/>
      <c r="N743" s="230"/>
      <c r="O743" s="230"/>
      <c r="P743" s="230"/>
      <c r="Q743" s="230"/>
      <c r="R743" s="230"/>
      <c r="S743" s="230"/>
      <c r="T743" s="231"/>
      <c r="AT743" s="232" t="s">
        <v>237</v>
      </c>
      <c r="AU743" s="232" t="s">
        <v>86</v>
      </c>
      <c r="AV743" s="14" t="s">
        <v>86</v>
      </c>
      <c r="AW743" s="14" t="s">
        <v>32</v>
      </c>
      <c r="AX743" s="14" t="s">
        <v>76</v>
      </c>
      <c r="AY743" s="232" t="s">
        <v>135</v>
      </c>
    </row>
    <row r="744" spans="2:51" s="13" customFormat="1" ht="12">
      <c r="B744" s="212"/>
      <c r="C744" s="213"/>
      <c r="D744" s="194" t="s">
        <v>237</v>
      </c>
      <c r="E744" s="214" t="s">
        <v>1</v>
      </c>
      <c r="F744" s="215" t="s">
        <v>603</v>
      </c>
      <c r="G744" s="213"/>
      <c r="H744" s="214" t="s">
        <v>1</v>
      </c>
      <c r="I744" s="216"/>
      <c r="J744" s="213"/>
      <c r="K744" s="213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237</v>
      </c>
      <c r="AU744" s="221" t="s">
        <v>86</v>
      </c>
      <c r="AV744" s="13" t="s">
        <v>84</v>
      </c>
      <c r="AW744" s="13" t="s">
        <v>32</v>
      </c>
      <c r="AX744" s="13" t="s">
        <v>76</v>
      </c>
      <c r="AY744" s="221" t="s">
        <v>135</v>
      </c>
    </row>
    <row r="745" spans="2:51" s="14" customFormat="1" ht="12">
      <c r="B745" s="222"/>
      <c r="C745" s="223"/>
      <c r="D745" s="194" t="s">
        <v>237</v>
      </c>
      <c r="E745" s="224" t="s">
        <v>1</v>
      </c>
      <c r="F745" s="225" t="s">
        <v>604</v>
      </c>
      <c r="G745" s="223"/>
      <c r="H745" s="226">
        <v>92.38</v>
      </c>
      <c r="I745" s="227"/>
      <c r="J745" s="223"/>
      <c r="K745" s="223"/>
      <c r="L745" s="228"/>
      <c r="M745" s="229"/>
      <c r="N745" s="230"/>
      <c r="O745" s="230"/>
      <c r="P745" s="230"/>
      <c r="Q745" s="230"/>
      <c r="R745" s="230"/>
      <c r="S745" s="230"/>
      <c r="T745" s="231"/>
      <c r="AT745" s="232" t="s">
        <v>237</v>
      </c>
      <c r="AU745" s="232" t="s">
        <v>86</v>
      </c>
      <c r="AV745" s="14" t="s">
        <v>86</v>
      </c>
      <c r="AW745" s="14" t="s">
        <v>32</v>
      </c>
      <c r="AX745" s="14" t="s">
        <v>76</v>
      </c>
      <c r="AY745" s="232" t="s">
        <v>135</v>
      </c>
    </row>
    <row r="746" spans="2:51" s="15" customFormat="1" ht="12">
      <c r="B746" s="233"/>
      <c r="C746" s="234"/>
      <c r="D746" s="194" t="s">
        <v>237</v>
      </c>
      <c r="E746" s="235" t="s">
        <v>1</v>
      </c>
      <c r="F746" s="236" t="s">
        <v>240</v>
      </c>
      <c r="G746" s="234"/>
      <c r="H746" s="237">
        <v>226.98399999999998</v>
      </c>
      <c r="I746" s="238"/>
      <c r="J746" s="234"/>
      <c r="K746" s="234"/>
      <c r="L746" s="239"/>
      <c r="M746" s="240"/>
      <c r="N746" s="241"/>
      <c r="O746" s="241"/>
      <c r="P746" s="241"/>
      <c r="Q746" s="241"/>
      <c r="R746" s="241"/>
      <c r="S746" s="241"/>
      <c r="T746" s="242"/>
      <c r="AT746" s="243" t="s">
        <v>237</v>
      </c>
      <c r="AU746" s="243" t="s">
        <v>86</v>
      </c>
      <c r="AV746" s="15" t="s">
        <v>140</v>
      </c>
      <c r="AW746" s="15" t="s">
        <v>32</v>
      </c>
      <c r="AX746" s="15" t="s">
        <v>84</v>
      </c>
      <c r="AY746" s="243" t="s">
        <v>135</v>
      </c>
    </row>
    <row r="747" spans="1:65" s="2" customFormat="1" ht="24.2" customHeight="1">
      <c r="A747" s="35"/>
      <c r="B747" s="36"/>
      <c r="C747" s="180" t="s">
        <v>521</v>
      </c>
      <c r="D747" s="180" t="s">
        <v>136</v>
      </c>
      <c r="E747" s="181" t="s">
        <v>822</v>
      </c>
      <c r="F747" s="182" t="s">
        <v>823</v>
      </c>
      <c r="G747" s="183" t="s">
        <v>269</v>
      </c>
      <c r="H747" s="184">
        <v>134.604</v>
      </c>
      <c r="I747" s="185"/>
      <c r="J747" s="186">
        <f>ROUND(I747*H747,2)</f>
        <v>0</v>
      </c>
      <c r="K747" s="187"/>
      <c r="L747" s="40"/>
      <c r="M747" s="188" t="s">
        <v>1</v>
      </c>
      <c r="N747" s="189" t="s">
        <v>41</v>
      </c>
      <c r="O747" s="72"/>
      <c r="P747" s="190">
        <f>O747*H747</f>
        <v>0</v>
      </c>
      <c r="Q747" s="190">
        <v>0</v>
      </c>
      <c r="R747" s="190">
        <f>Q747*H747</f>
        <v>0</v>
      </c>
      <c r="S747" s="190">
        <v>0</v>
      </c>
      <c r="T747" s="191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92" t="s">
        <v>171</v>
      </c>
      <c r="AT747" s="192" t="s">
        <v>136</v>
      </c>
      <c r="AU747" s="192" t="s">
        <v>86</v>
      </c>
      <c r="AY747" s="18" t="s">
        <v>135</v>
      </c>
      <c r="BE747" s="193">
        <f>IF(N747="základní",J747,0)</f>
        <v>0</v>
      </c>
      <c r="BF747" s="193">
        <f>IF(N747="snížená",J747,0)</f>
        <v>0</v>
      </c>
      <c r="BG747" s="193">
        <f>IF(N747="zákl. přenesená",J747,0)</f>
        <v>0</v>
      </c>
      <c r="BH747" s="193">
        <f>IF(N747="sníž. přenesená",J747,0)</f>
        <v>0</v>
      </c>
      <c r="BI747" s="193">
        <f>IF(N747="nulová",J747,0)</f>
        <v>0</v>
      </c>
      <c r="BJ747" s="18" t="s">
        <v>84</v>
      </c>
      <c r="BK747" s="193">
        <f>ROUND(I747*H747,2)</f>
        <v>0</v>
      </c>
      <c r="BL747" s="18" t="s">
        <v>171</v>
      </c>
      <c r="BM747" s="192" t="s">
        <v>824</v>
      </c>
    </row>
    <row r="748" spans="2:51" s="13" customFormat="1" ht="12">
      <c r="B748" s="212"/>
      <c r="C748" s="213"/>
      <c r="D748" s="194" t="s">
        <v>237</v>
      </c>
      <c r="E748" s="214" t="s">
        <v>1</v>
      </c>
      <c r="F748" s="215" t="s">
        <v>825</v>
      </c>
      <c r="G748" s="213"/>
      <c r="H748" s="214" t="s">
        <v>1</v>
      </c>
      <c r="I748" s="216"/>
      <c r="J748" s="213"/>
      <c r="K748" s="213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237</v>
      </c>
      <c r="AU748" s="221" t="s">
        <v>86</v>
      </c>
      <c r="AV748" s="13" t="s">
        <v>84</v>
      </c>
      <c r="AW748" s="13" t="s">
        <v>32</v>
      </c>
      <c r="AX748" s="13" t="s">
        <v>76</v>
      </c>
      <c r="AY748" s="221" t="s">
        <v>135</v>
      </c>
    </row>
    <row r="749" spans="2:51" s="14" customFormat="1" ht="12">
      <c r="B749" s="222"/>
      <c r="C749" s="223"/>
      <c r="D749" s="194" t="s">
        <v>237</v>
      </c>
      <c r="E749" s="224" t="s">
        <v>1</v>
      </c>
      <c r="F749" s="225" t="s">
        <v>306</v>
      </c>
      <c r="G749" s="223"/>
      <c r="H749" s="226">
        <v>39.744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237</v>
      </c>
      <c r="AU749" s="232" t="s">
        <v>86</v>
      </c>
      <c r="AV749" s="14" t="s">
        <v>86</v>
      </c>
      <c r="AW749" s="14" t="s">
        <v>32</v>
      </c>
      <c r="AX749" s="14" t="s">
        <v>76</v>
      </c>
      <c r="AY749" s="232" t="s">
        <v>135</v>
      </c>
    </row>
    <row r="750" spans="2:51" s="13" customFormat="1" ht="12">
      <c r="B750" s="212"/>
      <c r="C750" s="213"/>
      <c r="D750" s="194" t="s">
        <v>237</v>
      </c>
      <c r="E750" s="214" t="s">
        <v>1</v>
      </c>
      <c r="F750" s="215" t="s">
        <v>307</v>
      </c>
      <c r="G750" s="213"/>
      <c r="H750" s="214" t="s">
        <v>1</v>
      </c>
      <c r="I750" s="216"/>
      <c r="J750" s="213"/>
      <c r="K750" s="213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237</v>
      </c>
      <c r="AU750" s="221" t="s">
        <v>86</v>
      </c>
      <c r="AV750" s="13" t="s">
        <v>84</v>
      </c>
      <c r="AW750" s="13" t="s">
        <v>32</v>
      </c>
      <c r="AX750" s="13" t="s">
        <v>76</v>
      </c>
      <c r="AY750" s="221" t="s">
        <v>135</v>
      </c>
    </row>
    <row r="751" spans="2:51" s="14" customFormat="1" ht="12">
      <c r="B751" s="222"/>
      <c r="C751" s="223"/>
      <c r="D751" s="194" t="s">
        <v>237</v>
      </c>
      <c r="E751" s="224" t="s">
        <v>1</v>
      </c>
      <c r="F751" s="225" t="s">
        <v>308</v>
      </c>
      <c r="G751" s="223"/>
      <c r="H751" s="226">
        <v>94.86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237</v>
      </c>
      <c r="AU751" s="232" t="s">
        <v>86</v>
      </c>
      <c r="AV751" s="14" t="s">
        <v>86</v>
      </c>
      <c r="AW751" s="14" t="s">
        <v>32</v>
      </c>
      <c r="AX751" s="14" t="s">
        <v>76</v>
      </c>
      <c r="AY751" s="232" t="s">
        <v>135</v>
      </c>
    </row>
    <row r="752" spans="2:51" s="15" customFormat="1" ht="12">
      <c r="B752" s="233"/>
      <c r="C752" s="234"/>
      <c r="D752" s="194" t="s">
        <v>237</v>
      </c>
      <c r="E752" s="235" t="s">
        <v>1</v>
      </c>
      <c r="F752" s="236" t="s">
        <v>240</v>
      </c>
      <c r="G752" s="234"/>
      <c r="H752" s="237">
        <v>134.60399999999998</v>
      </c>
      <c r="I752" s="238"/>
      <c r="J752" s="234"/>
      <c r="K752" s="234"/>
      <c r="L752" s="239"/>
      <c r="M752" s="240"/>
      <c r="N752" s="241"/>
      <c r="O752" s="241"/>
      <c r="P752" s="241"/>
      <c r="Q752" s="241"/>
      <c r="R752" s="241"/>
      <c r="S752" s="241"/>
      <c r="T752" s="242"/>
      <c r="AT752" s="243" t="s">
        <v>237</v>
      </c>
      <c r="AU752" s="243" t="s">
        <v>86</v>
      </c>
      <c r="AV752" s="15" t="s">
        <v>140</v>
      </c>
      <c r="AW752" s="15" t="s">
        <v>32</v>
      </c>
      <c r="AX752" s="15" t="s">
        <v>84</v>
      </c>
      <c r="AY752" s="243" t="s">
        <v>135</v>
      </c>
    </row>
    <row r="753" spans="1:65" s="2" customFormat="1" ht="24.2" customHeight="1">
      <c r="A753" s="35"/>
      <c r="B753" s="36"/>
      <c r="C753" s="244" t="s">
        <v>826</v>
      </c>
      <c r="D753" s="244" t="s">
        <v>251</v>
      </c>
      <c r="E753" s="245" t="s">
        <v>827</v>
      </c>
      <c r="F753" s="246" t="s">
        <v>828</v>
      </c>
      <c r="G753" s="247" t="s">
        <v>269</v>
      </c>
      <c r="H753" s="248">
        <v>274.592</v>
      </c>
      <c r="I753" s="249"/>
      <c r="J753" s="250">
        <f>ROUND(I753*H753,2)</f>
        <v>0</v>
      </c>
      <c r="K753" s="251"/>
      <c r="L753" s="252"/>
      <c r="M753" s="253" t="s">
        <v>1</v>
      </c>
      <c r="N753" s="254" t="s">
        <v>41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289</v>
      </c>
      <c r="AT753" s="192" t="s">
        <v>251</v>
      </c>
      <c r="AU753" s="192" t="s">
        <v>86</v>
      </c>
      <c r="AY753" s="18" t="s">
        <v>135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84</v>
      </c>
      <c r="BK753" s="193">
        <f>ROUND(I753*H753,2)</f>
        <v>0</v>
      </c>
      <c r="BL753" s="18" t="s">
        <v>171</v>
      </c>
      <c r="BM753" s="192" t="s">
        <v>829</v>
      </c>
    </row>
    <row r="754" spans="2:51" s="13" customFormat="1" ht="12">
      <c r="B754" s="212"/>
      <c r="C754" s="213"/>
      <c r="D754" s="194" t="s">
        <v>237</v>
      </c>
      <c r="E754" s="214" t="s">
        <v>1</v>
      </c>
      <c r="F754" s="215" t="s">
        <v>825</v>
      </c>
      <c r="G754" s="213"/>
      <c r="H754" s="214" t="s">
        <v>1</v>
      </c>
      <c r="I754" s="216"/>
      <c r="J754" s="213"/>
      <c r="K754" s="213"/>
      <c r="L754" s="217"/>
      <c r="M754" s="218"/>
      <c r="N754" s="219"/>
      <c r="O754" s="219"/>
      <c r="P754" s="219"/>
      <c r="Q754" s="219"/>
      <c r="R754" s="219"/>
      <c r="S754" s="219"/>
      <c r="T754" s="220"/>
      <c r="AT754" s="221" t="s">
        <v>237</v>
      </c>
      <c r="AU754" s="221" t="s">
        <v>86</v>
      </c>
      <c r="AV754" s="13" t="s">
        <v>84</v>
      </c>
      <c r="AW754" s="13" t="s">
        <v>32</v>
      </c>
      <c r="AX754" s="13" t="s">
        <v>76</v>
      </c>
      <c r="AY754" s="221" t="s">
        <v>135</v>
      </c>
    </row>
    <row r="755" spans="2:51" s="14" customFormat="1" ht="12">
      <c r="B755" s="222"/>
      <c r="C755" s="223"/>
      <c r="D755" s="194" t="s">
        <v>237</v>
      </c>
      <c r="E755" s="224" t="s">
        <v>1</v>
      </c>
      <c r="F755" s="225" t="s">
        <v>306</v>
      </c>
      <c r="G755" s="223"/>
      <c r="H755" s="226">
        <v>39.744</v>
      </c>
      <c r="I755" s="227"/>
      <c r="J755" s="223"/>
      <c r="K755" s="223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237</v>
      </c>
      <c r="AU755" s="232" t="s">
        <v>86</v>
      </c>
      <c r="AV755" s="14" t="s">
        <v>86</v>
      </c>
      <c r="AW755" s="14" t="s">
        <v>32</v>
      </c>
      <c r="AX755" s="14" t="s">
        <v>76</v>
      </c>
      <c r="AY755" s="232" t="s">
        <v>135</v>
      </c>
    </row>
    <row r="756" spans="2:51" s="13" customFormat="1" ht="12">
      <c r="B756" s="212"/>
      <c r="C756" s="213"/>
      <c r="D756" s="194" t="s">
        <v>237</v>
      </c>
      <c r="E756" s="214" t="s">
        <v>1</v>
      </c>
      <c r="F756" s="215" t="s">
        <v>307</v>
      </c>
      <c r="G756" s="213"/>
      <c r="H756" s="214" t="s">
        <v>1</v>
      </c>
      <c r="I756" s="216"/>
      <c r="J756" s="213"/>
      <c r="K756" s="213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237</v>
      </c>
      <c r="AU756" s="221" t="s">
        <v>86</v>
      </c>
      <c r="AV756" s="13" t="s">
        <v>84</v>
      </c>
      <c r="AW756" s="13" t="s">
        <v>32</v>
      </c>
      <c r="AX756" s="13" t="s">
        <v>76</v>
      </c>
      <c r="AY756" s="221" t="s">
        <v>135</v>
      </c>
    </row>
    <row r="757" spans="2:51" s="14" customFormat="1" ht="12">
      <c r="B757" s="222"/>
      <c r="C757" s="223"/>
      <c r="D757" s="194" t="s">
        <v>237</v>
      </c>
      <c r="E757" s="224" t="s">
        <v>1</v>
      </c>
      <c r="F757" s="225" t="s">
        <v>308</v>
      </c>
      <c r="G757" s="223"/>
      <c r="H757" s="226">
        <v>94.86</v>
      </c>
      <c r="I757" s="227"/>
      <c r="J757" s="223"/>
      <c r="K757" s="223"/>
      <c r="L757" s="228"/>
      <c r="M757" s="229"/>
      <c r="N757" s="230"/>
      <c r="O757" s="230"/>
      <c r="P757" s="230"/>
      <c r="Q757" s="230"/>
      <c r="R757" s="230"/>
      <c r="S757" s="230"/>
      <c r="T757" s="231"/>
      <c r="AT757" s="232" t="s">
        <v>237</v>
      </c>
      <c r="AU757" s="232" t="s">
        <v>86</v>
      </c>
      <c r="AV757" s="14" t="s">
        <v>86</v>
      </c>
      <c r="AW757" s="14" t="s">
        <v>32</v>
      </c>
      <c r="AX757" s="14" t="s">
        <v>76</v>
      </c>
      <c r="AY757" s="232" t="s">
        <v>135</v>
      </c>
    </row>
    <row r="758" spans="2:51" s="15" customFormat="1" ht="12">
      <c r="B758" s="233"/>
      <c r="C758" s="234"/>
      <c r="D758" s="194" t="s">
        <v>237</v>
      </c>
      <c r="E758" s="235" t="s">
        <v>1</v>
      </c>
      <c r="F758" s="236" t="s">
        <v>240</v>
      </c>
      <c r="G758" s="234"/>
      <c r="H758" s="237">
        <v>134.60399999999998</v>
      </c>
      <c r="I758" s="238"/>
      <c r="J758" s="234"/>
      <c r="K758" s="234"/>
      <c r="L758" s="239"/>
      <c r="M758" s="240"/>
      <c r="N758" s="241"/>
      <c r="O758" s="241"/>
      <c r="P758" s="241"/>
      <c r="Q758" s="241"/>
      <c r="R758" s="241"/>
      <c r="S758" s="241"/>
      <c r="T758" s="242"/>
      <c r="AT758" s="243" t="s">
        <v>237</v>
      </c>
      <c r="AU758" s="243" t="s">
        <v>86</v>
      </c>
      <c r="AV758" s="15" t="s">
        <v>140</v>
      </c>
      <c r="AW758" s="15" t="s">
        <v>32</v>
      </c>
      <c r="AX758" s="15" t="s">
        <v>76</v>
      </c>
      <c r="AY758" s="243" t="s">
        <v>135</v>
      </c>
    </row>
    <row r="759" spans="2:51" s="14" customFormat="1" ht="12">
      <c r="B759" s="222"/>
      <c r="C759" s="223"/>
      <c r="D759" s="194" t="s">
        <v>237</v>
      </c>
      <c r="E759" s="224" t="s">
        <v>1</v>
      </c>
      <c r="F759" s="225" t="s">
        <v>830</v>
      </c>
      <c r="G759" s="223"/>
      <c r="H759" s="226">
        <v>274.592</v>
      </c>
      <c r="I759" s="227"/>
      <c r="J759" s="223"/>
      <c r="K759" s="223"/>
      <c r="L759" s="228"/>
      <c r="M759" s="229"/>
      <c r="N759" s="230"/>
      <c r="O759" s="230"/>
      <c r="P759" s="230"/>
      <c r="Q759" s="230"/>
      <c r="R759" s="230"/>
      <c r="S759" s="230"/>
      <c r="T759" s="231"/>
      <c r="AT759" s="232" t="s">
        <v>237</v>
      </c>
      <c r="AU759" s="232" t="s">
        <v>86</v>
      </c>
      <c r="AV759" s="14" t="s">
        <v>86</v>
      </c>
      <c r="AW759" s="14" t="s">
        <v>32</v>
      </c>
      <c r="AX759" s="14" t="s">
        <v>76</v>
      </c>
      <c r="AY759" s="232" t="s">
        <v>135</v>
      </c>
    </row>
    <row r="760" spans="2:51" s="15" customFormat="1" ht="12">
      <c r="B760" s="233"/>
      <c r="C760" s="234"/>
      <c r="D760" s="194" t="s">
        <v>237</v>
      </c>
      <c r="E760" s="235" t="s">
        <v>1</v>
      </c>
      <c r="F760" s="236" t="s">
        <v>240</v>
      </c>
      <c r="G760" s="234"/>
      <c r="H760" s="237">
        <v>274.592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237</v>
      </c>
      <c r="AU760" s="243" t="s">
        <v>86</v>
      </c>
      <c r="AV760" s="15" t="s">
        <v>140</v>
      </c>
      <c r="AW760" s="15" t="s">
        <v>32</v>
      </c>
      <c r="AX760" s="15" t="s">
        <v>84</v>
      </c>
      <c r="AY760" s="243" t="s">
        <v>135</v>
      </c>
    </row>
    <row r="761" spans="1:65" s="2" customFormat="1" ht="21.75" customHeight="1">
      <c r="A761" s="35"/>
      <c r="B761" s="36"/>
      <c r="C761" s="244" t="s">
        <v>526</v>
      </c>
      <c r="D761" s="244" t="s">
        <v>251</v>
      </c>
      <c r="E761" s="245" t="s">
        <v>831</v>
      </c>
      <c r="F761" s="246" t="s">
        <v>832</v>
      </c>
      <c r="G761" s="247" t="s">
        <v>269</v>
      </c>
      <c r="H761" s="248">
        <v>226.984</v>
      </c>
      <c r="I761" s="249"/>
      <c r="J761" s="250">
        <f>ROUND(I761*H761,2)</f>
        <v>0</v>
      </c>
      <c r="K761" s="251"/>
      <c r="L761" s="252"/>
      <c r="M761" s="253" t="s">
        <v>1</v>
      </c>
      <c r="N761" s="254" t="s">
        <v>41</v>
      </c>
      <c r="O761" s="72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2" t="s">
        <v>289</v>
      </c>
      <c r="AT761" s="192" t="s">
        <v>251</v>
      </c>
      <c r="AU761" s="192" t="s">
        <v>86</v>
      </c>
      <c r="AY761" s="18" t="s">
        <v>135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18" t="s">
        <v>84</v>
      </c>
      <c r="BK761" s="193">
        <f>ROUND(I761*H761,2)</f>
        <v>0</v>
      </c>
      <c r="BL761" s="18" t="s">
        <v>171</v>
      </c>
      <c r="BM761" s="192" t="s">
        <v>833</v>
      </c>
    </row>
    <row r="762" spans="2:51" s="13" customFormat="1" ht="12">
      <c r="B762" s="212"/>
      <c r="C762" s="213"/>
      <c r="D762" s="194" t="s">
        <v>237</v>
      </c>
      <c r="E762" s="214" t="s">
        <v>1</v>
      </c>
      <c r="F762" s="215" t="s">
        <v>307</v>
      </c>
      <c r="G762" s="213"/>
      <c r="H762" s="214" t="s">
        <v>1</v>
      </c>
      <c r="I762" s="216"/>
      <c r="J762" s="213"/>
      <c r="K762" s="213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237</v>
      </c>
      <c r="AU762" s="221" t="s">
        <v>86</v>
      </c>
      <c r="AV762" s="13" t="s">
        <v>84</v>
      </c>
      <c r="AW762" s="13" t="s">
        <v>32</v>
      </c>
      <c r="AX762" s="13" t="s">
        <v>76</v>
      </c>
      <c r="AY762" s="221" t="s">
        <v>135</v>
      </c>
    </row>
    <row r="763" spans="2:51" s="14" customFormat="1" ht="12">
      <c r="B763" s="222"/>
      <c r="C763" s="223"/>
      <c r="D763" s="194" t="s">
        <v>237</v>
      </c>
      <c r="E763" s="224" t="s">
        <v>1</v>
      </c>
      <c r="F763" s="225" t="s">
        <v>308</v>
      </c>
      <c r="G763" s="223"/>
      <c r="H763" s="226">
        <v>94.86</v>
      </c>
      <c r="I763" s="227"/>
      <c r="J763" s="223"/>
      <c r="K763" s="223"/>
      <c r="L763" s="228"/>
      <c r="M763" s="229"/>
      <c r="N763" s="230"/>
      <c r="O763" s="230"/>
      <c r="P763" s="230"/>
      <c r="Q763" s="230"/>
      <c r="R763" s="230"/>
      <c r="S763" s="230"/>
      <c r="T763" s="231"/>
      <c r="AT763" s="232" t="s">
        <v>237</v>
      </c>
      <c r="AU763" s="232" t="s">
        <v>86</v>
      </c>
      <c r="AV763" s="14" t="s">
        <v>86</v>
      </c>
      <c r="AW763" s="14" t="s">
        <v>32</v>
      </c>
      <c r="AX763" s="14" t="s">
        <v>76</v>
      </c>
      <c r="AY763" s="232" t="s">
        <v>135</v>
      </c>
    </row>
    <row r="764" spans="2:51" s="13" customFormat="1" ht="12">
      <c r="B764" s="212"/>
      <c r="C764" s="213"/>
      <c r="D764" s="194" t="s">
        <v>237</v>
      </c>
      <c r="E764" s="214" t="s">
        <v>1</v>
      </c>
      <c r="F764" s="215" t="s">
        <v>522</v>
      </c>
      <c r="G764" s="213"/>
      <c r="H764" s="214" t="s">
        <v>1</v>
      </c>
      <c r="I764" s="216"/>
      <c r="J764" s="213"/>
      <c r="K764" s="213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237</v>
      </c>
      <c r="AU764" s="221" t="s">
        <v>86</v>
      </c>
      <c r="AV764" s="13" t="s">
        <v>84</v>
      </c>
      <c r="AW764" s="13" t="s">
        <v>32</v>
      </c>
      <c r="AX764" s="13" t="s">
        <v>76</v>
      </c>
      <c r="AY764" s="221" t="s">
        <v>135</v>
      </c>
    </row>
    <row r="765" spans="2:51" s="14" customFormat="1" ht="12">
      <c r="B765" s="222"/>
      <c r="C765" s="223"/>
      <c r="D765" s="194" t="s">
        <v>237</v>
      </c>
      <c r="E765" s="224" t="s">
        <v>1</v>
      </c>
      <c r="F765" s="225" t="s">
        <v>306</v>
      </c>
      <c r="G765" s="223"/>
      <c r="H765" s="226">
        <v>39.744</v>
      </c>
      <c r="I765" s="227"/>
      <c r="J765" s="223"/>
      <c r="K765" s="223"/>
      <c r="L765" s="228"/>
      <c r="M765" s="229"/>
      <c r="N765" s="230"/>
      <c r="O765" s="230"/>
      <c r="P765" s="230"/>
      <c r="Q765" s="230"/>
      <c r="R765" s="230"/>
      <c r="S765" s="230"/>
      <c r="T765" s="231"/>
      <c r="AT765" s="232" t="s">
        <v>237</v>
      </c>
      <c r="AU765" s="232" t="s">
        <v>86</v>
      </c>
      <c r="AV765" s="14" t="s">
        <v>86</v>
      </c>
      <c r="AW765" s="14" t="s">
        <v>32</v>
      </c>
      <c r="AX765" s="14" t="s">
        <v>76</v>
      </c>
      <c r="AY765" s="232" t="s">
        <v>135</v>
      </c>
    </row>
    <row r="766" spans="2:51" s="13" customFormat="1" ht="12">
      <c r="B766" s="212"/>
      <c r="C766" s="213"/>
      <c r="D766" s="194" t="s">
        <v>237</v>
      </c>
      <c r="E766" s="214" t="s">
        <v>1</v>
      </c>
      <c r="F766" s="215" t="s">
        <v>603</v>
      </c>
      <c r="G766" s="213"/>
      <c r="H766" s="214" t="s">
        <v>1</v>
      </c>
      <c r="I766" s="216"/>
      <c r="J766" s="213"/>
      <c r="K766" s="213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237</v>
      </c>
      <c r="AU766" s="221" t="s">
        <v>86</v>
      </c>
      <c r="AV766" s="13" t="s">
        <v>84</v>
      </c>
      <c r="AW766" s="13" t="s">
        <v>32</v>
      </c>
      <c r="AX766" s="13" t="s">
        <v>76</v>
      </c>
      <c r="AY766" s="221" t="s">
        <v>135</v>
      </c>
    </row>
    <row r="767" spans="2:51" s="14" customFormat="1" ht="12">
      <c r="B767" s="222"/>
      <c r="C767" s="223"/>
      <c r="D767" s="194" t="s">
        <v>237</v>
      </c>
      <c r="E767" s="224" t="s">
        <v>1</v>
      </c>
      <c r="F767" s="225" t="s">
        <v>604</v>
      </c>
      <c r="G767" s="223"/>
      <c r="H767" s="226">
        <v>92.38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237</v>
      </c>
      <c r="AU767" s="232" t="s">
        <v>86</v>
      </c>
      <c r="AV767" s="14" t="s">
        <v>86</v>
      </c>
      <c r="AW767" s="14" t="s">
        <v>32</v>
      </c>
      <c r="AX767" s="14" t="s">
        <v>76</v>
      </c>
      <c r="AY767" s="232" t="s">
        <v>135</v>
      </c>
    </row>
    <row r="768" spans="2:51" s="15" customFormat="1" ht="12">
      <c r="B768" s="233"/>
      <c r="C768" s="234"/>
      <c r="D768" s="194" t="s">
        <v>237</v>
      </c>
      <c r="E768" s="235" t="s">
        <v>1</v>
      </c>
      <c r="F768" s="236" t="s">
        <v>240</v>
      </c>
      <c r="G768" s="234"/>
      <c r="H768" s="237">
        <v>226.98399999999998</v>
      </c>
      <c r="I768" s="238"/>
      <c r="J768" s="234"/>
      <c r="K768" s="234"/>
      <c r="L768" s="239"/>
      <c r="M768" s="240"/>
      <c r="N768" s="241"/>
      <c r="O768" s="241"/>
      <c r="P768" s="241"/>
      <c r="Q768" s="241"/>
      <c r="R768" s="241"/>
      <c r="S768" s="241"/>
      <c r="T768" s="242"/>
      <c r="AT768" s="243" t="s">
        <v>237</v>
      </c>
      <c r="AU768" s="243" t="s">
        <v>86</v>
      </c>
      <c r="AV768" s="15" t="s">
        <v>140</v>
      </c>
      <c r="AW768" s="15" t="s">
        <v>32</v>
      </c>
      <c r="AX768" s="15" t="s">
        <v>84</v>
      </c>
      <c r="AY768" s="243" t="s">
        <v>135</v>
      </c>
    </row>
    <row r="769" spans="1:65" s="2" customFormat="1" ht="24.2" customHeight="1">
      <c r="A769" s="35"/>
      <c r="B769" s="36"/>
      <c r="C769" s="180" t="s">
        <v>834</v>
      </c>
      <c r="D769" s="180" t="s">
        <v>136</v>
      </c>
      <c r="E769" s="181" t="s">
        <v>835</v>
      </c>
      <c r="F769" s="182" t="s">
        <v>836</v>
      </c>
      <c r="G769" s="183" t="s">
        <v>269</v>
      </c>
      <c r="H769" s="184">
        <v>135.74</v>
      </c>
      <c r="I769" s="185"/>
      <c r="J769" s="186">
        <f>ROUND(I769*H769,2)</f>
        <v>0</v>
      </c>
      <c r="K769" s="187"/>
      <c r="L769" s="40"/>
      <c r="M769" s="188" t="s">
        <v>1</v>
      </c>
      <c r="N769" s="189" t="s">
        <v>41</v>
      </c>
      <c r="O769" s="72"/>
      <c r="P769" s="190">
        <f>O769*H769</f>
        <v>0</v>
      </c>
      <c r="Q769" s="190">
        <v>0</v>
      </c>
      <c r="R769" s="190">
        <f>Q769*H769</f>
        <v>0</v>
      </c>
      <c r="S769" s="190">
        <v>0</v>
      </c>
      <c r="T769" s="191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2" t="s">
        <v>171</v>
      </c>
      <c r="AT769" s="192" t="s">
        <v>136</v>
      </c>
      <c r="AU769" s="192" t="s">
        <v>86</v>
      </c>
      <c r="AY769" s="18" t="s">
        <v>135</v>
      </c>
      <c r="BE769" s="193">
        <f>IF(N769="základní",J769,0)</f>
        <v>0</v>
      </c>
      <c r="BF769" s="193">
        <f>IF(N769="snížená",J769,0)</f>
        <v>0</v>
      </c>
      <c r="BG769" s="193">
        <f>IF(N769="zákl. přenesená",J769,0)</f>
        <v>0</v>
      </c>
      <c r="BH769" s="193">
        <f>IF(N769="sníž. přenesená",J769,0)</f>
        <v>0</v>
      </c>
      <c r="BI769" s="193">
        <f>IF(N769="nulová",J769,0)</f>
        <v>0</v>
      </c>
      <c r="BJ769" s="18" t="s">
        <v>84</v>
      </c>
      <c r="BK769" s="193">
        <f>ROUND(I769*H769,2)</f>
        <v>0</v>
      </c>
      <c r="BL769" s="18" t="s">
        <v>171</v>
      </c>
      <c r="BM769" s="192" t="s">
        <v>837</v>
      </c>
    </row>
    <row r="770" spans="2:51" s="13" customFormat="1" ht="12">
      <c r="B770" s="212"/>
      <c r="C770" s="213"/>
      <c r="D770" s="194" t="s">
        <v>237</v>
      </c>
      <c r="E770" s="214" t="s">
        <v>1</v>
      </c>
      <c r="F770" s="215" t="s">
        <v>838</v>
      </c>
      <c r="G770" s="213"/>
      <c r="H770" s="214" t="s">
        <v>1</v>
      </c>
      <c r="I770" s="216"/>
      <c r="J770" s="213"/>
      <c r="K770" s="213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237</v>
      </c>
      <c r="AU770" s="221" t="s">
        <v>86</v>
      </c>
      <c r="AV770" s="13" t="s">
        <v>84</v>
      </c>
      <c r="AW770" s="13" t="s">
        <v>32</v>
      </c>
      <c r="AX770" s="13" t="s">
        <v>76</v>
      </c>
      <c r="AY770" s="221" t="s">
        <v>135</v>
      </c>
    </row>
    <row r="771" spans="2:51" s="13" customFormat="1" ht="12">
      <c r="B771" s="212"/>
      <c r="C771" s="213"/>
      <c r="D771" s="194" t="s">
        <v>237</v>
      </c>
      <c r="E771" s="214" t="s">
        <v>1</v>
      </c>
      <c r="F771" s="215" t="s">
        <v>717</v>
      </c>
      <c r="G771" s="213"/>
      <c r="H771" s="214" t="s">
        <v>1</v>
      </c>
      <c r="I771" s="216"/>
      <c r="J771" s="213"/>
      <c r="K771" s="213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237</v>
      </c>
      <c r="AU771" s="221" t="s">
        <v>86</v>
      </c>
      <c r="AV771" s="13" t="s">
        <v>84</v>
      </c>
      <c r="AW771" s="13" t="s">
        <v>32</v>
      </c>
      <c r="AX771" s="13" t="s">
        <v>76</v>
      </c>
      <c r="AY771" s="221" t="s">
        <v>135</v>
      </c>
    </row>
    <row r="772" spans="2:51" s="14" customFormat="1" ht="12">
      <c r="B772" s="222"/>
      <c r="C772" s="223"/>
      <c r="D772" s="194" t="s">
        <v>237</v>
      </c>
      <c r="E772" s="224" t="s">
        <v>1</v>
      </c>
      <c r="F772" s="225" t="s">
        <v>718</v>
      </c>
      <c r="G772" s="223"/>
      <c r="H772" s="226">
        <v>13.14</v>
      </c>
      <c r="I772" s="227"/>
      <c r="J772" s="223"/>
      <c r="K772" s="223"/>
      <c r="L772" s="228"/>
      <c r="M772" s="229"/>
      <c r="N772" s="230"/>
      <c r="O772" s="230"/>
      <c r="P772" s="230"/>
      <c r="Q772" s="230"/>
      <c r="R772" s="230"/>
      <c r="S772" s="230"/>
      <c r="T772" s="231"/>
      <c r="AT772" s="232" t="s">
        <v>237</v>
      </c>
      <c r="AU772" s="232" t="s">
        <v>86</v>
      </c>
      <c r="AV772" s="14" t="s">
        <v>86</v>
      </c>
      <c r="AW772" s="14" t="s">
        <v>32</v>
      </c>
      <c r="AX772" s="14" t="s">
        <v>76</v>
      </c>
      <c r="AY772" s="232" t="s">
        <v>135</v>
      </c>
    </row>
    <row r="773" spans="2:51" s="13" customFormat="1" ht="12">
      <c r="B773" s="212"/>
      <c r="C773" s="213"/>
      <c r="D773" s="194" t="s">
        <v>237</v>
      </c>
      <c r="E773" s="214" t="s">
        <v>1</v>
      </c>
      <c r="F773" s="215" t="s">
        <v>839</v>
      </c>
      <c r="G773" s="213"/>
      <c r="H773" s="214" t="s">
        <v>1</v>
      </c>
      <c r="I773" s="216"/>
      <c r="J773" s="213"/>
      <c r="K773" s="213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237</v>
      </c>
      <c r="AU773" s="221" t="s">
        <v>86</v>
      </c>
      <c r="AV773" s="13" t="s">
        <v>84</v>
      </c>
      <c r="AW773" s="13" t="s">
        <v>32</v>
      </c>
      <c r="AX773" s="13" t="s">
        <v>76</v>
      </c>
      <c r="AY773" s="221" t="s">
        <v>135</v>
      </c>
    </row>
    <row r="774" spans="2:51" s="14" customFormat="1" ht="12">
      <c r="B774" s="222"/>
      <c r="C774" s="223"/>
      <c r="D774" s="194" t="s">
        <v>237</v>
      </c>
      <c r="E774" s="224" t="s">
        <v>1</v>
      </c>
      <c r="F774" s="225" t="s">
        <v>840</v>
      </c>
      <c r="G774" s="223"/>
      <c r="H774" s="226">
        <v>40.33</v>
      </c>
      <c r="I774" s="227"/>
      <c r="J774" s="223"/>
      <c r="K774" s="223"/>
      <c r="L774" s="228"/>
      <c r="M774" s="229"/>
      <c r="N774" s="230"/>
      <c r="O774" s="230"/>
      <c r="P774" s="230"/>
      <c r="Q774" s="230"/>
      <c r="R774" s="230"/>
      <c r="S774" s="230"/>
      <c r="T774" s="231"/>
      <c r="AT774" s="232" t="s">
        <v>237</v>
      </c>
      <c r="AU774" s="232" t="s">
        <v>86</v>
      </c>
      <c r="AV774" s="14" t="s">
        <v>86</v>
      </c>
      <c r="AW774" s="14" t="s">
        <v>32</v>
      </c>
      <c r="AX774" s="14" t="s">
        <v>76</v>
      </c>
      <c r="AY774" s="232" t="s">
        <v>135</v>
      </c>
    </row>
    <row r="775" spans="2:51" s="13" customFormat="1" ht="12">
      <c r="B775" s="212"/>
      <c r="C775" s="213"/>
      <c r="D775" s="194" t="s">
        <v>237</v>
      </c>
      <c r="E775" s="214" t="s">
        <v>1</v>
      </c>
      <c r="F775" s="215" t="s">
        <v>721</v>
      </c>
      <c r="G775" s="213"/>
      <c r="H775" s="214" t="s">
        <v>1</v>
      </c>
      <c r="I775" s="216"/>
      <c r="J775" s="213"/>
      <c r="K775" s="213"/>
      <c r="L775" s="217"/>
      <c r="M775" s="218"/>
      <c r="N775" s="219"/>
      <c r="O775" s="219"/>
      <c r="P775" s="219"/>
      <c r="Q775" s="219"/>
      <c r="R775" s="219"/>
      <c r="S775" s="219"/>
      <c r="T775" s="220"/>
      <c r="AT775" s="221" t="s">
        <v>237</v>
      </c>
      <c r="AU775" s="221" t="s">
        <v>86</v>
      </c>
      <c r="AV775" s="13" t="s">
        <v>84</v>
      </c>
      <c r="AW775" s="13" t="s">
        <v>32</v>
      </c>
      <c r="AX775" s="13" t="s">
        <v>76</v>
      </c>
      <c r="AY775" s="221" t="s">
        <v>135</v>
      </c>
    </row>
    <row r="776" spans="2:51" s="14" customFormat="1" ht="12">
      <c r="B776" s="222"/>
      <c r="C776" s="223"/>
      <c r="D776" s="194" t="s">
        <v>237</v>
      </c>
      <c r="E776" s="224" t="s">
        <v>1</v>
      </c>
      <c r="F776" s="225" t="s">
        <v>722</v>
      </c>
      <c r="G776" s="223"/>
      <c r="H776" s="226">
        <v>69.32</v>
      </c>
      <c r="I776" s="227"/>
      <c r="J776" s="223"/>
      <c r="K776" s="223"/>
      <c r="L776" s="228"/>
      <c r="M776" s="229"/>
      <c r="N776" s="230"/>
      <c r="O776" s="230"/>
      <c r="P776" s="230"/>
      <c r="Q776" s="230"/>
      <c r="R776" s="230"/>
      <c r="S776" s="230"/>
      <c r="T776" s="231"/>
      <c r="AT776" s="232" t="s">
        <v>237</v>
      </c>
      <c r="AU776" s="232" t="s">
        <v>86</v>
      </c>
      <c r="AV776" s="14" t="s">
        <v>86</v>
      </c>
      <c r="AW776" s="14" t="s">
        <v>32</v>
      </c>
      <c r="AX776" s="14" t="s">
        <v>76</v>
      </c>
      <c r="AY776" s="232" t="s">
        <v>135</v>
      </c>
    </row>
    <row r="777" spans="2:51" s="13" customFormat="1" ht="12">
      <c r="B777" s="212"/>
      <c r="C777" s="213"/>
      <c r="D777" s="194" t="s">
        <v>237</v>
      </c>
      <c r="E777" s="214" t="s">
        <v>1</v>
      </c>
      <c r="F777" s="215" t="s">
        <v>841</v>
      </c>
      <c r="G777" s="213"/>
      <c r="H777" s="214" t="s">
        <v>1</v>
      </c>
      <c r="I777" s="216"/>
      <c r="J777" s="213"/>
      <c r="K777" s="213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237</v>
      </c>
      <c r="AU777" s="221" t="s">
        <v>86</v>
      </c>
      <c r="AV777" s="13" t="s">
        <v>84</v>
      </c>
      <c r="AW777" s="13" t="s">
        <v>32</v>
      </c>
      <c r="AX777" s="13" t="s">
        <v>76</v>
      </c>
      <c r="AY777" s="221" t="s">
        <v>135</v>
      </c>
    </row>
    <row r="778" spans="2:51" s="13" customFormat="1" ht="12">
      <c r="B778" s="212"/>
      <c r="C778" s="213"/>
      <c r="D778" s="194" t="s">
        <v>237</v>
      </c>
      <c r="E778" s="214" t="s">
        <v>1</v>
      </c>
      <c r="F778" s="215" t="s">
        <v>723</v>
      </c>
      <c r="G778" s="213"/>
      <c r="H778" s="214" t="s">
        <v>1</v>
      </c>
      <c r="I778" s="216"/>
      <c r="J778" s="213"/>
      <c r="K778" s="213"/>
      <c r="L778" s="217"/>
      <c r="M778" s="218"/>
      <c r="N778" s="219"/>
      <c r="O778" s="219"/>
      <c r="P778" s="219"/>
      <c r="Q778" s="219"/>
      <c r="R778" s="219"/>
      <c r="S778" s="219"/>
      <c r="T778" s="220"/>
      <c r="AT778" s="221" t="s">
        <v>237</v>
      </c>
      <c r="AU778" s="221" t="s">
        <v>86</v>
      </c>
      <c r="AV778" s="13" t="s">
        <v>84</v>
      </c>
      <c r="AW778" s="13" t="s">
        <v>32</v>
      </c>
      <c r="AX778" s="13" t="s">
        <v>76</v>
      </c>
      <c r="AY778" s="221" t="s">
        <v>135</v>
      </c>
    </row>
    <row r="779" spans="2:51" s="14" customFormat="1" ht="12">
      <c r="B779" s="222"/>
      <c r="C779" s="223"/>
      <c r="D779" s="194" t="s">
        <v>237</v>
      </c>
      <c r="E779" s="224" t="s">
        <v>1</v>
      </c>
      <c r="F779" s="225" t="s">
        <v>724</v>
      </c>
      <c r="G779" s="223"/>
      <c r="H779" s="226">
        <v>12.95</v>
      </c>
      <c r="I779" s="227"/>
      <c r="J779" s="223"/>
      <c r="K779" s="223"/>
      <c r="L779" s="228"/>
      <c r="M779" s="229"/>
      <c r="N779" s="230"/>
      <c r="O779" s="230"/>
      <c r="P779" s="230"/>
      <c r="Q779" s="230"/>
      <c r="R779" s="230"/>
      <c r="S779" s="230"/>
      <c r="T779" s="231"/>
      <c r="AT779" s="232" t="s">
        <v>237</v>
      </c>
      <c r="AU779" s="232" t="s">
        <v>86</v>
      </c>
      <c r="AV779" s="14" t="s">
        <v>86</v>
      </c>
      <c r="AW779" s="14" t="s">
        <v>32</v>
      </c>
      <c r="AX779" s="14" t="s">
        <v>76</v>
      </c>
      <c r="AY779" s="232" t="s">
        <v>135</v>
      </c>
    </row>
    <row r="780" spans="2:51" s="15" customFormat="1" ht="12">
      <c r="B780" s="233"/>
      <c r="C780" s="234"/>
      <c r="D780" s="194" t="s">
        <v>237</v>
      </c>
      <c r="E780" s="235" t="s">
        <v>1</v>
      </c>
      <c r="F780" s="236" t="s">
        <v>240</v>
      </c>
      <c r="G780" s="234"/>
      <c r="H780" s="237">
        <v>135.73999999999998</v>
      </c>
      <c r="I780" s="238"/>
      <c r="J780" s="234"/>
      <c r="K780" s="234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237</v>
      </c>
      <c r="AU780" s="243" t="s">
        <v>86</v>
      </c>
      <c r="AV780" s="15" t="s">
        <v>140</v>
      </c>
      <c r="AW780" s="15" t="s">
        <v>32</v>
      </c>
      <c r="AX780" s="15" t="s">
        <v>84</v>
      </c>
      <c r="AY780" s="243" t="s">
        <v>135</v>
      </c>
    </row>
    <row r="781" spans="1:65" s="2" customFormat="1" ht="24.2" customHeight="1">
      <c r="A781" s="35"/>
      <c r="B781" s="36"/>
      <c r="C781" s="244" t="s">
        <v>529</v>
      </c>
      <c r="D781" s="244" t="s">
        <v>251</v>
      </c>
      <c r="E781" s="245" t="s">
        <v>842</v>
      </c>
      <c r="F781" s="246" t="s">
        <v>843</v>
      </c>
      <c r="G781" s="247" t="s">
        <v>269</v>
      </c>
      <c r="H781" s="248">
        <v>128.93</v>
      </c>
      <c r="I781" s="249"/>
      <c r="J781" s="250">
        <f>ROUND(I781*H781,2)</f>
        <v>0</v>
      </c>
      <c r="K781" s="251"/>
      <c r="L781" s="252"/>
      <c r="M781" s="253" t="s">
        <v>1</v>
      </c>
      <c r="N781" s="254" t="s">
        <v>41</v>
      </c>
      <c r="O781" s="72"/>
      <c r="P781" s="190">
        <f>O781*H781</f>
        <v>0</v>
      </c>
      <c r="Q781" s="190">
        <v>0</v>
      </c>
      <c r="R781" s="190">
        <f>Q781*H781</f>
        <v>0</v>
      </c>
      <c r="S781" s="190">
        <v>0</v>
      </c>
      <c r="T781" s="191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92" t="s">
        <v>289</v>
      </c>
      <c r="AT781" s="192" t="s">
        <v>251</v>
      </c>
      <c r="AU781" s="192" t="s">
        <v>86</v>
      </c>
      <c r="AY781" s="18" t="s">
        <v>135</v>
      </c>
      <c r="BE781" s="193">
        <f>IF(N781="základní",J781,0)</f>
        <v>0</v>
      </c>
      <c r="BF781" s="193">
        <f>IF(N781="snížená",J781,0)</f>
        <v>0</v>
      </c>
      <c r="BG781" s="193">
        <f>IF(N781="zákl. přenesená",J781,0)</f>
        <v>0</v>
      </c>
      <c r="BH781" s="193">
        <f>IF(N781="sníž. přenesená",J781,0)</f>
        <v>0</v>
      </c>
      <c r="BI781" s="193">
        <f>IF(N781="nulová",J781,0)</f>
        <v>0</v>
      </c>
      <c r="BJ781" s="18" t="s">
        <v>84</v>
      </c>
      <c r="BK781" s="193">
        <f>ROUND(I781*H781,2)</f>
        <v>0</v>
      </c>
      <c r="BL781" s="18" t="s">
        <v>171</v>
      </c>
      <c r="BM781" s="192" t="s">
        <v>844</v>
      </c>
    </row>
    <row r="782" spans="2:51" s="13" customFormat="1" ht="12">
      <c r="B782" s="212"/>
      <c r="C782" s="213"/>
      <c r="D782" s="194" t="s">
        <v>237</v>
      </c>
      <c r="E782" s="214" t="s">
        <v>1</v>
      </c>
      <c r="F782" s="215" t="s">
        <v>838</v>
      </c>
      <c r="G782" s="213"/>
      <c r="H782" s="214" t="s">
        <v>1</v>
      </c>
      <c r="I782" s="216"/>
      <c r="J782" s="213"/>
      <c r="K782" s="213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237</v>
      </c>
      <c r="AU782" s="221" t="s">
        <v>86</v>
      </c>
      <c r="AV782" s="13" t="s">
        <v>84</v>
      </c>
      <c r="AW782" s="13" t="s">
        <v>32</v>
      </c>
      <c r="AX782" s="13" t="s">
        <v>76</v>
      </c>
      <c r="AY782" s="221" t="s">
        <v>135</v>
      </c>
    </row>
    <row r="783" spans="2:51" s="13" customFormat="1" ht="12">
      <c r="B783" s="212"/>
      <c r="C783" s="213"/>
      <c r="D783" s="194" t="s">
        <v>237</v>
      </c>
      <c r="E783" s="214" t="s">
        <v>1</v>
      </c>
      <c r="F783" s="215" t="s">
        <v>717</v>
      </c>
      <c r="G783" s="213"/>
      <c r="H783" s="214" t="s">
        <v>1</v>
      </c>
      <c r="I783" s="216"/>
      <c r="J783" s="213"/>
      <c r="K783" s="213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237</v>
      </c>
      <c r="AU783" s="221" t="s">
        <v>86</v>
      </c>
      <c r="AV783" s="13" t="s">
        <v>84</v>
      </c>
      <c r="AW783" s="13" t="s">
        <v>32</v>
      </c>
      <c r="AX783" s="13" t="s">
        <v>76</v>
      </c>
      <c r="AY783" s="221" t="s">
        <v>135</v>
      </c>
    </row>
    <row r="784" spans="2:51" s="14" customFormat="1" ht="12">
      <c r="B784" s="222"/>
      <c r="C784" s="223"/>
      <c r="D784" s="194" t="s">
        <v>237</v>
      </c>
      <c r="E784" s="224" t="s">
        <v>1</v>
      </c>
      <c r="F784" s="225" t="s">
        <v>718</v>
      </c>
      <c r="G784" s="223"/>
      <c r="H784" s="226">
        <v>13.14</v>
      </c>
      <c r="I784" s="227"/>
      <c r="J784" s="223"/>
      <c r="K784" s="223"/>
      <c r="L784" s="228"/>
      <c r="M784" s="229"/>
      <c r="N784" s="230"/>
      <c r="O784" s="230"/>
      <c r="P784" s="230"/>
      <c r="Q784" s="230"/>
      <c r="R784" s="230"/>
      <c r="S784" s="230"/>
      <c r="T784" s="231"/>
      <c r="AT784" s="232" t="s">
        <v>237</v>
      </c>
      <c r="AU784" s="232" t="s">
        <v>86</v>
      </c>
      <c r="AV784" s="14" t="s">
        <v>86</v>
      </c>
      <c r="AW784" s="14" t="s">
        <v>32</v>
      </c>
      <c r="AX784" s="14" t="s">
        <v>76</v>
      </c>
      <c r="AY784" s="232" t="s">
        <v>135</v>
      </c>
    </row>
    <row r="785" spans="2:51" s="13" customFormat="1" ht="12">
      <c r="B785" s="212"/>
      <c r="C785" s="213"/>
      <c r="D785" s="194" t="s">
        <v>237</v>
      </c>
      <c r="E785" s="214" t="s">
        <v>1</v>
      </c>
      <c r="F785" s="215" t="s">
        <v>719</v>
      </c>
      <c r="G785" s="213"/>
      <c r="H785" s="214" t="s">
        <v>1</v>
      </c>
      <c r="I785" s="216"/>
      <c r="J785" s="213"/>
      <c r="K785" s="213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237</v>
      </c>
      <c r="AU785" s="221" t="s">
        <v>86</v>
      </c>
      <c r="AV785" s="13" t="s">
        <v>84</v>
      </c>
      <c r="AW785" s="13" t="s">
        <v>32</v>
      </c>
      <c r="AX785" s="13" t="s">
        <v>76</v>
      </c>
      <c r="AY785" s="221" t="s">
        <v>135</v>
      </c>
    </row>
    <row r="786" spans="2:51" s="14" customFormat="1" ht="12">
      <c r="B786" s="222"/>
      <c r="C786" s="223"/>
      <c r="D786" s="194" t="s">
        <v>237</v>
      </c>
      <c r="E786" s="224" t="s">
        <v>1</v>
      </c>
      <c r="F786" s="225" t="s">
        <v>840</v>
      </c>
      <c r="G786" s="223"/>
      <c r="H786" s="226">
        <v>40.33</v>
      </c>
      <c r="I786" s="227"/>
      <c r="J786" s="223"/>
      <c r="K786" s="223"/>
      <c r="L786" s="228"/>
      <c r="M786" s="229"/>
      <c r="N786" s="230"/>
      <c r="O786" s="230"/>
      <c r="P786" s="230"/>
      <c r="Q786" s="230"/>
      <c r="R786" s="230"/>
      <c r="S786" s="230"/>
      <c r="T786" s="231"/>
      <c r="AT786" s="232" t="s">
        <v>237</v>
      </c>
      <c r="AU786" s="232" t="s">
        <v>86</v>
      </c>
      <c r="AV786" s="14" t="s">
        <v>86</v>
      </c>
      <c r="AW786" s="14" t="s">
        <v>32</v>
      </c>
      <c r="AX786" s="14" t="s">
        <v>76</v>
      </c>
      <c r="AY786" s="232" t="s">
        <v>135</v>
      </c>
    </row>
    <row r="787" spans="2:51" s="13" customFormat="1" ht="12">
      <c r="B787" s="212"/>
      <c r="C787" s="213"/>
      <c r="D787" s="194" t="s">
        <v>237</v>
      </c>
      <c r="E787" s="214" t="s">
        <v>1</v>
      </c>
      <c r="F787" s="215" t="s">
        <v>721</v>
      </c>
      <c r="G787" s="213"/>
      <c r="H787" s="214" t="s">
        <v>1</v>
      </c>
      <c r="I787" s="216"/>
      <c r="J787" s="213"/>
      <c r="K787" s="213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237</v>
      </c>
      <c r="AU787" s="221" t="s">
        <v>86</v>
      </c>
      <c r="AV787" s="13" t="s">
        <v>84</v>
      </c>
      <c r="AW787" s="13" t="s">
        <v>32</v>
      </c>
      <c r="AX787" s="13" t="s">
        <v>76</v>
      </c>
      <c r="AY787" s="221" t="s">
        <v>135</v>
      </c>
    </row>
    <row r="788" spans="2:51" s="14" customFormat="1" ht="12">
      <c r="B788" s="222"/>
      <c r="C788" s="223"/>
      <c r="D788" s="194" t="s">
        <v>237</v>
      </c>
      <c r="E788" s="224" t="s">
        <v>1</v>
      </c>
      <c r="F788" s="225" t="s">
        <v>722</v>
      </c>
      <c r="G788" s="223"/>
      <c r="H788" s="226">
        <v>69.32</v>
      </c>
      <c r="I788" s="227"/>
      <c r="J788" s="223"/>
      <c r="K788" s="223"/>
      <c r="L788" s="228"/>
      <c r="M788" s="229"/>
      <c r="N788" s="230"/>
      <c r="O788" s="230"/>
      <c r="P788" s="230"/>
      <c r="Q788" s="230"/>
      <c r="R788" s="230"/>
      <c r="S788" s="230"/>
      <c r="T788" s="231"/>
      <c r="AT788" s="232" t="s">
        <v>237</v>
      </c>
      <c r="AU788" s="232" t="s">
        <v>86</v>
      </c>
      <c r="AV788" s="14" t="s">
        <v>86</v>
      </c>
      <c r="AW788" s="14" t="s">
        <v>32</v>
      </c>
      <c r="AX788" s="14" t="s">
        <v>76</v>
      </c>
      <c r="AY788" s="232" t="s">
        <v>135</v>
      </c>
    </row>
    <row r="789" spans="2:51" s="15" customFormat="1" ht="12">
      <c r="B789" s="233"/>
      <c r="C789" s="234"/>
      <c r="D789" s="194" t="s">
        <v>237</v>
      </c>
      <c r="E789" s="235" t="s">
        <v>1</v>
      </c>
      <c r="F789" s="236" t="s">
        <v>240</v>
      </c>
      <c r="G789" s="234"/>
      <c r="H789" s="237">
        <v>122.78999999999999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237</v>
      </c>
      <c r="AU789" s="243" t="s">
        <v>86</v>
      </c>
      <c r="AV789" s="15" t="s">
        <v>140</v>
      </c>
      <c r="AW789" s="15" t="s">
        <v>32</v>
      </c>
      <c r="AX789" s="15" t="s">
        <v>76</v>
      </c>
      <c r="AY789" s="243" t="s">
        <v>135</v>
      </c>
    </row>
    <row r="790" spans="2:51" s="14" customFormat="1" ht="12">
      <c r="B790" s="222"/>
      <c r="C790" s="223"/>
      <c r="D790" s="194" t="s">
        <v>237</v>
      </c>
      <c r="E790" s="224" t="s">
        <v>1</v>
      </c>
      <c r="F790" s="225" t="s">
        <v>845</v>
      </c>
      <c r="G790" s="223"/>
      <c r="H790" s="226">
        <v>128.93</v>
      </c>
      <c r="I790" s="227"/>
      <c r="J790" s="223"/>
      <c r="K790" s="223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237</v>
      </c>
      <c r="AU790" s="232" t="s">
        <v>86</v>
      </c>
      <c r="AV790" s="14" t="s">
        <v>86</v>
      </c>
      <c r="AW790" s="14" t="s">
        <v>32</v>
      </c>
      <c r="AX790" s="14" t="s">
        <v>76</v>
      </c>
      <c r="AY790" s="232" t="s">
        <v>135</v>
      </c>
    </row>
    <row r="791" spans="2:51" s="15" customFormat="1" ht="12">
      <c r="B791" s="233"/>
      <c r="C791" s="234"/>
      <c r="D791" s="194" t="s">
        <v>237</v>
      </c>
      <c r="E791" s="235" t="s">
        <v>1</v>
      </c>
      <c r="F791" s="236" t="s">
        <v>240</v>
      </c>
      <c r="G791" s="234"/>
      <c r="H791" s="237">
        <v>128.93</v>
      </c>
      <c r="I791" s="238"/>
      <c r="J791" s="234"/>
      <c r="K791" s="234"/>
      <c r="L791" s="239"/>
      <c r="M791" s="240"/>
      <c r="N791" s="241"/>
      <c r="O791" s="241"/>
      <c r="P791" s="241"/>
      <c r="Q791" s="241"/>
      <c r="R791" s="241"/>
      <c r="S791" s="241"/>
      <c r="T791" s="242"/>
      <c r="AT791" s="243" t="s">
        <v>237</v>
      </c>
      <c r="AU791" s="243" t="s">
        <v>86</v>
      </c>
      <c r="AV791" s="15" t="s">
        <v>140</v>
      </c>
      <c r="AW791" s="15" t="s">
        <v>32</v>
      </c>
      <c r="AX791" s="15" t="s">
        <v>84</v>
      </c>
      <c r="AY791" s="243" t="s">
        <v>135</v>
      </c>
    </row>
    <row r="792" spans="1:65" s="2" customFormat="1" ht="24.2" customHeight="1">
      <c r="A792" s="35"/>
      <c r="B792" s="36"/>
      <c r="C792" s="244" t="s">
        <v>846</v>
      </c>
      <c r="D792" s="244" t="s">
        <v>251</v>
      </c>
      <c r="E792" s="245" t="s">
        <v>847</v>
      </c>
      <c r="F792" s="246" t="s">
        <v>848</v>
      </c>
      <c r="G792" s="247" t="s">
        <v>269</v>
      </c>
      <c r="H792" s="248">
        <v>12.95</v>
      </c>
      <c r="I792" s="249"/>
      <c r="J792" s="250">
        <f>ROUND(I792*H792,2)</f>
        <v>0</v>
      </c>
      <c r="K792" s="251"/>
      <c r="L792" s="252"/>
      <c r="M792" s="253" t="s">
        <v>1</v>
      </c>
      <c r="N792" s="254" t="s">
        <v>41</v>
      </c>
      <c r="O792" s="72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2" t="s">
        <v>289</v>
      </c>
      <c r="AT792" s="192" t="s">
        <v>251</v>
      </c>
      <c r="AU792" s="192" t="s">
        <v>86</v>
      </c>
      <c r="AY792" s="18" t="s">
        <v>135</v>
      </c>
      <c r="BE792" s="193">
        <f>IF(N792="základní",J792,0)</f>
        <v>0</v>
      </c>
      <c r="BF792" s="193">
        <f>IF(N792="snížená",J792,0)</f>
        <v>0</v>
      </c>
      <c r="BG792" s="193">
        <f>IF(N792="zákl. přenesená",J792,0)</f>
        <v>0</v>
      </c>
      <c r="BH792" s="193">
        <f>IF(N792="sníž. přenesená",J792,0)</f>
        <v>0</v>
      </c>
      <c r="BI792" s="193">
        <f>IF(N792="nulová",J792,0)</f>
        <v>0</v>
      </c>
      <c r="BJ792" s="18" t="s">
        <v>84</v>
      </c>
      <c r="BK792" s="193">
        <f>ROUND(I792*H792,2)</f>
        <v>0</v>
      </c>
      <c r="BL792" s="18" t="s">
        <v>171</v>
      </c>
      <c r="BM792" s="192" t="s">
        <v>849</v>
      </c>
    </row>
    <row r="793" spans="2:51" s="13" customFormat="1" ht="12">
      <c r="B793" s="212"/>
      <c r="C793" s="213"/>
      <c r="D793" s="194" t="s">
        <v>237</v>
      </c>
      <c r="E793" s="214" t="s">
        <v>1</v>
      </c>
      <c r="F793" s="215" t="s">
        <v>841</v>
      </c>
      <c r="G793" s="213"/>
      <c r="H793" s="214" t="s">
        <v>1</v>
      </c>
      <c r="I793" s="216"/>
      <c r="J793" s="213"/>
      <c r="K793" s="213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237</v>
      </c>
      <c r="AU793" s="221" t="s">
        <v>86</v>
      </c>
      <c r="AV793" s="13" t="s">
        <v>84</v>
      </c>
      <c r="AW793" s="13" t="s">
        <v>32</v>
      </c>
      <c r="AX793" s="13" t="s">
        <v>76</v>
      </c>
      <c r="AY793" s="221" t="s">
        <v>135</v>
      </c>
    </row>
    <row r="794" spans="2:51" s="13" customFormat="1" ht="12">
      <c r="B794" s="212"/>
      <c r="C794" s="213"/>
      <c r="D794" s="194" t="s">
        <v>237</v>
      </c>
      <c r="E794" s="214" t="s">
        <v>1</v>
      </c>
      <c r="F794" s="215" t="s">
        <v>723</v>
      </c>
      <c r="G794" s="213"/>
      <c r="H794" s="214" t="s">
        <v>1</v>
      </c>
      <c r="I794" s="216"/>
      <c r="J794" s="213"/>
      <c r="K794" s="213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237</v>
      </c>
      <c r="AU794" s="221" t="s">
        <v>86</v>
      </c>
      <c r="AV794" s="13" t="s">
        <v>84</v>
      </c>
      <c r="AW794" s="13" t="s">
        <v>32</v>
      </c>
      <c r="AX794" s="13" t="s">
        <v>76</v>
      </c>
      <c r="AY794" s="221" t="s">
        <v>135</v>
      </c>
    </row>
    <row r="795" spans="2:51" s="14" customFormat="1" ht="12">
      <c r="B795" s="222"/>
      <c r="C795" s="223"/>
      <c r="D795" s="194" t="s">
        <v>237</v>
      </c>
      <c r="E795" s="224" t="s">
        <v>1</v>
      </c>
      <c r="F795" s="225" t="s">
        <v>724</v>
      </c>
      <c r="G795" s="223"/>
      <c r="H795" s="226">
        <v>12.95</v>
      </c>
      <c r="I795" s="227"/>
      <c r="J795" s="223"/>
      <c r="K795" s="223"/>
      <c r="L795" s="228"/>
      <c r="M795" s="229"/>
      <c r="N795" s="230"/>
      <c r="O795" s="230"/>
      <c r="P795" s="230"/>
      <c r="Q795" s="230"/>
      <c r="R795" s="230"/>
      <c r="S795" s="230"/>
      <c r="T795" s="231"/>
      <c r="AT795" s="232" t="s">
        <v>237</v>
      </c>
      <c r="AU795" s="232" t="s">
        <v>86</v>
      </c>
      <c r="AV795" s="14" t="s">
        <v>86</v>
      </c>
      <c r="AW795" s="14" t="s">
        <v>32</v>
      </c>
      <c r="AX795" s="14" t="s">
        <v>76</v>
      </c>
      <c r="AY795" s="232" t="s">
        <v>135</v>
      </c>
    </row>
    <row r="796" spans="2:51" s="15" customFormat="1" ht="12">
      <c r="B796" s="233"/>
      <c r="C796" s="234"/>
      <c r="D796" s="194" t="s">
        <v>237</v>
      </c>
      <c r="E796" s="235" t="s">
        <v>1</v>
      </c>
      <c r="F796" s="236" t="s">
        <v>240</v>
      </c>
      <c r="G796" s="234"/>
      <c r="H796" s="237">
        <v>12.95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237</v>
      </c>
      <c r="AU796" s="243" t="s">
        <v>86</v>
      </c>
      <c r="AV796" s="15" t="s">
        <v>140</v>
      </c>
      <c r="AW796" s="15" t="s">
        <v>32</v>
      </c>
      <c r="AX796" s="15" t="s">
        <v>84</v>
      </c>
      <c r="AY796" s="243" t="s">
        <v>135</v>
      </c>
    </row>
    <row r="797" spans="1:65" s="2" customFormat="1" ht="24.2" customHeight="1">
      <c r="A797" s="35"/>
      <c r="B797" s="36"/>
      <c r="C797" s="180" t="s">
        <v>535</v>
      </c>
      <c r="D797" s="180" t="s">
        <v>136</v>
      </c>
      <c r="E797" s="181" t="s">
        <v>850</v>
      </c>
      <c r="F797" s="182" t="s">
        <v>851</v>
      </c>
      <c r="G797" s="183" t="s">
        <v>269</v>
      </c>
      <c r="H797" s="184">
        <v>152.65</v>
      </c>
      <c r="I797" s="185"/>
      <c r="J797" s="186">
        <f>ROUND(I797*H797,2)</f>
        <v>0</v>
      </c>
      <c r="K797" s="187"/>
      <c r="L797" s="40"/>
      <c r="M797" s="188" t="s">
        <v>1</v>
      </c>
      <c r="N797" s="189" t="s">
        <v>41</v>
      </c>
      <c r="O797" s="72"/>
      <c r="P797" s="190">
        <f>O797*H797</f>
        <v>0</v>
      </c>
      <c r="Q797" s="190">
        <v>0</v>
      </c>
      <c r="R797" s="190">
        <f>Q797*H797</f>
        <v>0</v>
      </c>
      <c r="S797" s="190">
        <v>0</v>
      </c>
      <c r="T797" s="191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2" t="s">
        <v>171</v>
      </c>
      <c r="AT797" s="192" t="s">
        <v>136</v>
      </c>
      <c r="AU797" s="192" t="s">
        <v>86</v>
      </c>
      <c r="AY797" s="18" t="s">
        <v>135</v>
      </c>
      <c r="BE797" s="193">
        <f>IF(N797="základní",J797,0)</f>
        <v>0</v>
      </c>
      <c r="BF797" s="193">
        <f>IF(N797="snížená",J797,0)</f>
        <v>0</v>
      </c>
      <c r="BG797" s="193">
        <f>IF(N797="zákl. přenesená",J797,0)</f>
        <v>0</v>
      </c>
      <c r="BH797" s="193">
        <f>IF(N797="sníž. přenesená",J797,0)</f>
        <v>0</v>
      </c>
      <c r="BI797" s="193">
        <f>IF(N797="nulová",J797,0)</f>
        <v>0</v>
      </c>
      <c r="BJ797" s="18" t="s">
        <v>84</v>
      </c>
      <c r="BK797" s="193">
        <f>ROUND(I797*H797,2)</f>
        <v>0</v>
      </c>
      <c r="BL797" s="18" t="s">
        <v>171</v>
      </c>
      <c r="BM797" s="192" t="s">
        <v>852</v>
      </c>
    </row>
    <row r="798" spans="2:51" s="13" customFormat="1" ht="12">
      <c r="B798" s="212"/>
      <c r="C798" s="213"/>
      <c r="D798" s="194" t="s">
        <v>237</v>
      </c>
      <c r="E798" s="214" t="s">
        <v>1</v>
      </c>
      <c r="F798" s="215" t="s">
        <v>693</v>
      </c>
      <c r="G798" s="213"/>
      <c r="H798" s="214" t="s">
        <v>1</v>
      </c>
      <c r="I798" s="216"/>
      <c r="J798" s="213"/>
      <c r="K798" s="213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237</v>
      </c>
      <c r="AU798" s="221" t="s">
        <v>86</v>
      </c>
      <c r="AV798" s="13" t="s">
        <v>84</v>
      </c>
      <c r="AW798" s="13" t="s">
        <v>32</v>
      </c>
      <c r="AX798" s="13" t="s">
        <v>76</v>
      </c>
      <c r="AY798" s="221" t="s">
        <v>135</v>
      </c>
    </row>
    <row r="799" spans="2:51" s="14" customFormat="1" ht="12">
      <c r="B799" s="222"/>
      <c r="C799" s="223"/>
      <c r="D799" s="194" t="s">
        <v>237</v>
      </c>
      <c r="E799" s="224" t="s">
        <v>1</v>
      </c>
      <c r="F799" s="225" t="s">
        <v>709</v>
      </c>
      <c r="G799" s="223"/>
      <c r="H799" s="226">
        <v>152.65</v>
      </c>
      <c r="I799" s="227"/>
      <c r="J799" s="223"/>
      <c r="K799" s="223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237</v>
      </c>
      <c r="AU799" s="232" t="s">
        <v>86</v>
      </c>
      <c r="AV799" s="14" t="s">
        <v>86</v>
      </c>
      <c r="AW799" s="14" t="s">
        <v>32</v>
      </c>
      <c r="AX799" s="14" t="s">
        <v>76</v>
      </c>
      <c r="AY799" s="232" t="s">
        <v>135</v>
      </c>
    </row>
    <row r="800" spans="2:51" s="15" customFormat="1" ht="12">
      <c r="B800" s="233"/>
      <c r="C800" s="234"/>
      <c r="D800" s="194" t="s">
        <v>237</v>
      </c>
      <c r="E800" s="235" t="s">
        <v>1</v>
      </c>
      <c r="F800" s="236" t="s">
        <v>240</v>
      </c>
      <c r="G800" s="234"/>
      <c r="H800" s="237">
        <v>152.65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237</v>
      </c>
      <c r="AU800" s="243" t="s">
        <v>86</v>
      </c>
      <c r="AV800" s="15" t="s">
        <v>140</v>
      </c>
      <c r="AW800" s="15" t="s">
        <v>32</v>
      </c>
      <c r="AX800" s="15" t="s">
        <v>84</v>
      </c>
      <c r="AY800" s="243" t="s">
        <v>135</v>
      </c>
    </row>
    <row r="801" spans="1:65" s="2" customFormat="1" ht="24.2" customHeight="1">
      <c r="A801" s="35"/>
      <c r="B801" s="36"/>
      <c r="C801" s="244" t="s">
        <v>853</v>
      </c>
      <c r="D801" s="244" t="s">
        <v>251</v>
      </c>
      <c r="E801" s="245" t="s">
        <v>854</v>
      </c>
      <c r="F801" s="246" t="s">
        <v>855</v>
      </c>
      <c r="G801" s="247" t="s">
        <v>269</v>
      </c>
      <c r="H801" s="248">
        <v>301.617</v>
      </c>
      <c r="I801" s="249"/>
      <c r="J801" s="250">
        <f>ROUND(I801*H801,2)</f>
        <v>0</v>
      </c>
      <c r="K801" s="251"/>
      <c r="L801" s="252"/>
      <c r="M801" s="253" t="s">
        <v>1</v>
      </c>
      <c r="N801" s="254" t="s">
        <v>41</v>
      </c>
      <c r="O801" s="72"/>
      <c r="P801" s="190">
        <f>O801*H801</f>
        <v>0</v>
      </c>
      <c r="Q801" s="190">
        <v>0</v>
      </c>
      <c r="R801" s="190">
        <f>Q801*H801</f>
        <v>0</v>
      </c>
      <c r="S801" s="190">
        <v>0</v>
      </c>
      <c r="T801" s="191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2" t="s">
        <v>289</v>
      </c>
      <c r="AT801" s="192" t="s">
        <v>251</v>
      </c>
      <c r="AU801" s="192" t="s">
        <v>86</v>
      </c>
      <c r="AY801" s="18" t="s">
        <v>135</v>
      </c>
      <c r="BE801" s="193">
        <f>IF(N801="základní",J801,0)</f>
        <v>0</v>
      </c>
      <c r="BF801" s="193">
        <f>IF(N801="snížená",J801,0)</f>
        <v>0</v>
      </c>
      <c r="BG801" s="193">
        <f>IF(N801="zákl. přenesená",J801,0)</f>
        <v>0</v>
      </c>
      <c r="BH801" s="193">
        <f>IF(N801="sníž. přenesená",J801,0)</f>
        <v>0</v>
      </c>
      <c r="BI801" s="193">
        <f>IF(N801="nulová",J801,0)</f>
        <v>0</v>
      </c>
      <c r="BJ801" s="18" t="s">
        <v>84</v>
      </c>
      <c r="BK801" s="193">
        <f>ROUND(I801*H801,2)</f>
        <v>0</v>
      </c>
      <c r="BL801" s="18" t="s">
        <v>171</v>
      </c>
      <c r="BM801" s="192" t="s">
        <v>856</v>
      </c>
    </row>
    <row r="802" spans="2:51" s="13" customFormat="1" ht="12">
      <c r="B802" s="212"/>
      <c r="C802" s="213"/>
      <c r="D802" s="194" t="s">
        <v>237</v>
      </c>
      <c r="E802" s="214" t="s">
        <v>1</v>
      </c>
      <c r="F802" s="215" t="s">
        <v>693</v>
      </c>
      <c r="G802" s="213"/>
      <c r="H802" s="214" t="s">
        <v>1</v>
      </c>
      <c r="I802" s="216"/>
      <c r="J802" s="213"/>
      <c r="K802" s="213"/>
      <c r="L802" s="217"/>
      <c r="M802" s="218"/>
      <c r="N802" s="219"/>
      <c r="O802" s="219"/>
      <c r="P802" s="219"/>
      <c r="Q802" s="219"/>
      <c r="R802" s="219"/>
      <c r="S802" s="219"/>
      <c r="T802" s="220"/>
      <c r="AT802" s="221" t="s">
        <v>237</v>
      </c>
      <c r="AU802" s="221" t="s">
        <v>86</v>
      </c>
      <c r="AV802" s="13" t="s">
        <v>84</v>
      </c>
      <c r="AW802" s="13" t="s">
        <v>32</v>
      </c>
      <c r="AX802" s="13" t="s">
        <v>76</v>
      </c>
      <c r="AY802" s="221" t="s">
        <v>135</v>
      </c>
    </row>
    <row r="803" spans="2:51" s="14" customFormat="1" ht="12">
      <c r="B803" s="222"/>
      <c r="C803" s="223"/>
      <c r="D803" s="194" t="s">
        <v>237</v>
      </c>
      <c r="E803" s="224" t="s">
        <v>1</v>
      </c>
      <c r="F803" s="225" t="s">
        <v>709</v>
      </c>
      <c r="G803" s="223"/>
      <c r="H803" s="226">
        <v>152.65</v>
      </c>
      <c r="I803" s="227"/>
      <c r="J803" s="223"/>
      <c r="K803" s="223"/>
      <c r="L803" s="228"/>
      <c r="M803" s="229"/>
      <c r="N803" s="230"/>
      <c r="O803" s="230"/>
      <c r="P803" s="230"/>
      <c r="Q803" s="230"/>
      <c r="R803" s="230"/>
      <c r="S803" s="230"/>
      <c r="T803" s="231"/>
      <c r="AT803" s="232" t="s">
        <v>237</v>
      </c>
      <c r="AU803" s="232" t="s">
        <v>86</v>
      </c>
      <c r="AV803" s="14" t="s">
        <v>86</v>
      </c>
      <c r="AW803" s="14" t="s">
        <v>32</v>
      </c>
      <c r="AX803" s="14" t="s">
        <v>76</v>
      </c>
      <c r="AY803" s="232" t="s">
        <v>135</v>
      </c>
    </row>
    <row r="804" spans="2:51" s="13" customFormat="1" ht="12">
      <c r="B804" s="212"/>
      <c r="C804" s="213"/>
      <c r="D804" s="194" t="s">
        <v>237</v>
      </c>
      <c r="E804" s="214" t="s">
        <v>1</v>
      </c>
      <c r="F804" s="215" t="s">
        <v>825</v>
      </c>
      <c r="G804" s="213"/>
      <c r="H804" s="214" t="s">
        <v>1</v>
      </c>
      <c r="I804" s="216"/>
      <c r="J804" s="213"/>
      <c r="K804" s="213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237</v>
      </c>
      <c r="AU804" s="221" t="s">
        <v>86</v>
      </c>
      <c r="AV804" s="13" t="s">
        <v>84</v>
      </c>
      <c r="AW804" s="13" t="s">
        <v>32</v>
      </c>
      <c r="AX804" s="13" t="s">
        <v>76</v>
      </c>
      <c r="AY804" s="221" t="s">
        <v>135</v>
      </c>
    </row>
    <row r="805" spans="2:51" s="14" customFormat="1" ht="12">
      <c r="B805" s="222"/>
      <c r="C805" s="223"/>
      <c r="D805" s="194" t="s">
        <v>237</v>
      </c>
      <c r="E805" s="224" t="s">
        <v>1</v>
      </c>
      <c r="F805" s="225" t="s">
        <v>306</v>
      </c>
      <c r="G805" s="223"/>
      <c r="H805" s="226">
        <v>39.744</v>
      </c>
      <c r="I805" s="227"/>
      <c r="J805" s="223"/>
      <c r="K805" s="223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237</v>
      </c>
      <c r="AU805" s="232" t="s">
        <v>86</v>
      </c>
      <c r="AV805" s="14" t="s">
        <v>86</v>
      </c>
      <c r="AW805" s="14" t="s">
        <v>32</v>
      </c>
      <c r="AX805" s="14" t="s">
        <v>76</v>
      </c>
      <c r="AY805" s="232" t="s">
        <v>135</v>
      </c>
    </row>
    <row r="806" spans="2:51" s="13" customFormat="1" ht="12">
      <c r="B806" s="212"/>
      <c r="C806" s="213"/>
      <c r="D806" s="194" t="s">
        <v>237</v>
      </c>
      <c r="E806" s="214" t="s">
        <v>1</v>
      </c>
      <c r="F806" s="215" t="s">
        <v>307</v>
      </c>
      <c r="G806" s="213"/>
      <c r="H806" s="214" t="s">
        <v>1</v>
      </c>
      <c r="I806" s="216"/>
      <c r="J806" s="213"/>
      <c r="K806" s="213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237</v>
      </c>
      <c r="AU806" s="221" t="s">
        <v>86</v>
      </c>
      <c r="AV806" s="13" t="s">
        <v>84</v>
      </c>
      <c r="AW806" s="13" t="s">
        <v>32</v>
      </c>
      <c r="AX806" s="13" t="s">
        <v>76</v>
      </c>
      <c r="AY806" s="221" t="s">
        <v>135</v>
      </c>
    </row>
    <row r="807" spans="2:51" s="14" customFormat="1" ht="12">
      <c r="B807" s="222"/>
      <c r="C807" s="223"/>
      <c r="D807" s="194" t="s">
        <v>237</v>
      </c>
      <c r="E807" s="224" t="s">
        <v>1</v>
      </c>
      <c r="F807" s="225" t="s">
        <v>308</v>
      </c>
      <c r="G807" s="223"/>
      <c r="H807" s="226">
        <v>94.86</v>
      </c>
      <c r="I807" s="227"/>
      <c r="J807" s="223"/>
      <c r="K807" s="223"/>
      <c r="L807" s="228"/>
      <c r="M807" s="229"/>
      <c r="N807" s="230"/>
      <c r="O807" s="230"/>
      <c r="P807" s="230"/>
      <c r="Q807" s="230"/>
      <c r="R807" s="230"/>
      <c r="S807" s="230"/>
      <c r="T807" s="231"/>
      <c r="AT807" s="232" t="s">
        <v>237</v>
      </c>
      <c r="AU807" s="232" t="s">
        <v>86</v>
      </c>
      <c r="AV807" s="14" t="s">
        <v>86</v>
      </c>
      <c r="AW807" s="14" t="s">
        <v>32</v>
      </c>
      <c r="AX807" s="14" t="s">
        <v>76</v>
      </c>
      <c r="AY807" s="232" t="s">
        <v>135</v>
      </c>
    </row>
    <row r="808" spans="2:51" s="15" customFormat="1" ht="12">
      <c r="B808" s="233"/>
      <c r="C808" s="234"/>
      <c r="D808" s="194" t="s">
        <v>237</v>
      </c>
      <c r="E808" s="235" t="s">
        <v>1</v>
      </c>
      <c r="F808" s="236" t="s">
        <v>240</v>
      </c>
      <c r="G808" s="234"/>
      <c r="H808" s="237">
        <v>287.254</v>
      </c>
      <c r="I808" s="238"/>
      <c r="J808" s="234"/>
      <c r="K808" s="234"/>
      <c r="L808" s="239"/>
      <c r="M808" s="240"/>
      <c r="N808" s="241"/>
      <c r="O808" s="241"/>
      <c r="P808" s="241"/>
      <c r="Q808" s="241"/>
      <c r="R808" s="241"/>
      <c r="S808" s="241"/>
      <c r="T808" s="242"/>
      <c r="AT808" s="243" t="s">
        <v>237</v>
      </c>
      <c r="AU808" s="243" t="s">
        <v>86</v>
      </c>
      <c r="AV808" s="15" t="s">
        <v>140</v>
      </c>
      <c r="AW808" s="15" t="s">
        <v>32</v>
      </c>
      <c r="AX808" s="15" t="s">
        <v>76</v>
      </c>
      <c r="AY808" s="243" t="s">
        <v>135</v>
      </c>
    </row>
    <row r="809" spans="2:51" s="14" customFormat="1" ht="12">
      <c r="B809" s="222"/>
      <c r="C809" s="223"/>
      <c r="D809" s="194" t="s">
        <v>237</v>
      </c>
      <c r="E809" s="224" t="s">
        <v>1</v>
      </c>
      <c r="F809" s="225" t="s">
        <v>857</v>
      </c>
      <c r="G809" s="223"/>
      <c r="H809" s="226">
        <v>301.617</v>
      </c>
      <c r="I809" s="227"/>
      <c r="J809" s="223"/>
      <c r="K809" s="223"/>
      <c r="L809" s="228"/>
      <c r="M809" s="229"/>
      <c r="N809" s="230"/>
      <c r="O809" s="230"/>
      <c r="P809" s="230"/>
      <c r="Q809" s="230"/>
      <c r="R809" s="230"/>
      <c r="S809" s="230"/>
      <c r="T809" s="231"/>
      <c r="AT809" s="232" t="s">
        <v>237</v>
      </c>
      <c r="AU809" s="232" t="s">
        <v>86</v>
      </c>
      <c r="AV809" s="14" t="s">
        <v>86</v>
      </c>
      <c r="AW809" s="14" t="s">
        <v>32</v>
      </c>
      <c r="AX809" s="14" t="s">
        <v>76</v>
      </c>
      <c r="AY809" s="232" t="s">
        <v>135</v>
      </c>
    </row>
    <row r="810" spans="2:51" s="15" customFormat="1" ht="12">
      <c r="B810" s="233"/>
      <c r="C810" s="234"/>
      <c r="D810" s="194" t="s">
        <v>237</v>
      </c>
      <c r="E810" s="235" t="s">
        <v>1</v>
      </c>
      <c r="F810" s="236" t="s">
        <v>240</v>
      </c>
      <c r="G810" s="234"/>
      <c r="H810" s="237">
        <v>301.617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237</v>
      </c>
      <c r="AU810" s="243" t="s">
        <v>86</v>
      </c>
      <c r="AV810" s="15" t="s">
        <v>140</v>
      </c>
      <c r="AW810" s="15" t="s">
        <v>32</v>
      </c>
      <c r="AX810" s="15" t="s">
        <v>84</v>
      </c>
      <c r="AY810" s="243" t="s">
        <v>135</v>
      </c>
    </row>
    <row r="811" spans="1:65" s="2" customFormat="1" ht="24.2" customHeight="1">
      <c r="A811" s="35"/>
      <c r="B811" s="36"/>
      <c r="C811" s="180" t="s">
        <v>542</v>
      </c>
      <c r="D811" s="180" t="s">
        <v>136</v>
      </c>
      <c r="E811" s="181" t="s">
        <v>858</v>
      </c>
      <c r="F811" s="182" t="s">
        <v>859</v>
      </c>
      <c r="G811" s="183" t="s">
        <v>269</v>
      </c>
      <c r="H811" s="184">
        <v>28.952</v>
      </c>
      <c r="I811" s="185"/>
      <c r="J811" s="186">
        <f>ROUND(I811*H811,2)</f>
        <v>0</v>
      </c>
      <c r="K811" s="187"/>
      <c r="L811" s="40"/>
      <c r="M811" s="188" t="s">
        <v>1</v>
      </c>
      <c r="N811" s="189" t="s">
        <v>41</v>
      </c>
      <c r="O811" s="72"/>
      <c r="P811" s="190">
        <f>O811*H811</f>
        <v>0</v>
      </c>
      <c r="Q811" s="190">
        <v>0</v>
      </c>
      <c r="R811" s="190">
        <f>Q811*H811</f>
        <v>0</v>
      </c>
      <c r="S811" s="190">
        <v>0</v>
      </c>
      <c r="T811" s="191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92" t="s">
        <v>171</v>
      </c>
      <c r="AT811" s="192" t="s">
        <v>136</v>
      </c>
      <c r="AU811" s="192" t="s">
        <v>86</v>
      </c>
      <c r="AY811" s="18" t="s">
        <v>135</v>
      </c>
      <c r="BE811" s="193">
        <f>IF(N811="základní",J811,0)</f>
        <v>0</v>
      </c>
      <c r="BF811" s="193">
        <f>IF(N811="snížená",J811,0)</f>
        <v>0</v>
      </c>
      <c r="BG811" s="193">
        <f>IF(N811="zákl. přenesená",J811,0)</f>
        <v>0</v>
      </c>
      <c r="BH811" s="193">
        <f>IF(N811="sníž. přenesená",J811,0)</f>
        <v>0</v>
      </c>
      <c r="BI811" s="193">
        <f>IF(N811="nulová",J811,0)</f>
        <v>0</v>
      </c>
      <c r="BJ811" s="18" t="s">
        <v>84</v>
      </c>
      <c r="BK811" s="193">
        <f>ROUND(I811*H811,2)</f>
        <v>0</v>
      </c>
      <c r="BL811" s="18" t="s">
        <v>171</v>
      </c>
      <c r="BM811" s="192" t="s">
        <v>860</v>
      </c>
    </row>
    <row r="812" spans="2:51" s="13" customFormat="1" ht="12">
      <c r="B812" s="212"/>
      <c r="C812" s="213"/>
      <c r="D812" s="194" t="s">
        <v>237</v>
      </c>
      <c r="E812" s="214" t="s">
        <v>1</v>
      </c>
      <c r="F812" s="215" t="s">
        <v>861</v>
      </c>
      <c r="G812" s="213"/>
      <c r="H812" s="214" t="s">
        <v>1</v>
      </c>
      <c r="I812" s="216"/>
      <c r="J812" s="213"/>
      <c r="K812" s="213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237</v>
      </c>
      <c r="AU812" s="221" t="s">
        <v>86</v>
      </c>
      <c r="AV812" s="13" t="s">
        <v>84</v>
      </c>
      <c r="AW812" s="13" t="s">
        <v>32</v>
      </c>
      <c r="AX812" s="13" t="s">
        <v>76</v>
      </c>
      <c r="AY812" s="221" t="s">
        <v>135</v>
      </c>
    </row>
    <row r="813" spans="2:51" s="14" customFormat="1" ht="12">
      <c r="B813" s="222"/>
      <c r="C813" s="223"/>
      <c r="D813" s="194" t="s">
        <v>237</v>
      </c>
      <c r="E813" s="224" t="s">
        <v>1</v>
      </c>
      <c r="F813" s="225" t="s">
        <v>862</v>
      </c>
      <c r="G813" s="223"/>
      <c r="H813" s="226">
        <v>28.952</v>
      </c>
      <c r="I813" s="227"/>
      <c r="J813" s="223"/>
      <c r="K813" s="223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237</v>
      </c>
      <c r="AU813" s="232" t="s">
        <v>86</v>
      </c>
      <c r="AV813" s="14" t="s">
        <v>86</v>
      </c>
      <c r="AW813" s="14" t="s">
        <v>32</v>
      </c>
      <c r="AX813" s="14" t="s">
        <v>76</v>
      </c>
      <c r="AY813" s="232" t="s">
        <v>135</v>
      </c>
    </row>
    <row r="814" spans="2:51" s="15" customFormat="1" ht="12">
      <c r="B814" s="233"/>
      <c r="C814" s="234"/>
      <c r="D814" s="194" t="s">
        <v>237</v>
      </c>
      <c r="E814" s="235" t="s">
        <v>1</v>
      </c>
      <c r="F814" s="236" t="s">
        <v>240</v>
      </c>
      <c r="G814" s="234"/>
      <c r="H814" s="237">
        <v>28.952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AT814" s="243" t="s">
        <v>237</v>
      </c>
      <c r="AU814" s="243" t="s">
        <v>86</v>
      </c>
      <c r="AV814" s="15" t="s">
        <v>140</v>
      </c>
      <c r="AW814" s="15" t="s">
        <v>32</v>
      </c>
      <c r="AX814" s="15" t="s">
        <v>84</v>
      </c>
      <c r="AY814" s="243" t="s">
        <v>135</v>
      </c>
    </row>
    <row r="815" spans="1:65" s="2" customFormat="1" ht="16.5" customHeight="1">
      <c r="A815" s="35"/>
      <c r="B815" s="36"/>
      <c r="C815" s="244" t="s">
        <v>863</v>
      </c>
      <c r="D815" s="244" t="s">
        <v>251</v>
      </c>
      <c r="E815" s="245" t="s">
        <v>864</v>
      </c>
      <c r="F815" s="246" t="s">
        <v>865</v>
      </c>
      <c r="G815" s="247" t="s">
        <v>269</v>
      </c>
      <c r="H815" s="248">
        <v>30.4</v>
      </c>
      <c r="I815" s="249"/>
      <c r="J815" s="250">
        <f>ROUND(I815*H815,2)</f>
        <v>0</v>
      </c>
      <c r="K815" s="251"/>
      <c r="L815" s="252"/>
      <c r="M815" s="253" t="s">
        <v>1</v>
      </c>
      <c r="N815" s="254" t="s">
        <v>41</v>
      </c>
      <c r="O815" s="72"/>
      <c r="P815" s="190">
        <f>O815*H815</f>
        <v>0</v>
      </c>
      <c r="Q815" s="190">
        <v>0</v>
      </c>
      <c r="R815" s="190">
        <f>Q815*H815</f>
        <v>0</v>
      </c>
      <c r="S815" s="190">
        <v>0</v>
      </c>
      <c r="T815" s="191">
        <f>S815*H815</f>
        <v>0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R815" s="192" t="s">
        <v>289</v>
      </c>
      <c r="AT815" s="192" t="s">
        <v>251</v>
      </c>
      <c r="AU815" s="192" t="s">
        <v>86</v>
      </c>
      <c r="AY815" s="18" t="s">
        <v>135</v>
      </c>
      <c r="BE815" s="193">
        <f>IF(N815="základní",J815,0)</f>
        <v>0</v>
      </c>
      <c r="BF815" s="193">
        <f>IF(N815="snížená",J815,0)</f>
        <v>0</v>
      </c>
      <c r="BG815" s="193">
        <f>IF(N815="zákl. přenesená",J815,0)</f>
        <v>0</v>
      </c>
      <c r="BH815" s="193">
        <f>IF(N815="sníž. přenesená",J815,0)</f>
        <v>0</v>
      </c>
      <c r="BI815" s="193">
        <f>IF(N815="nulová",J815,0)</f>
        <v>0</v>
      </c>
      <c r="BJ815" s="18" t="s">
        <v>84</v>
      </c>
      <c r="BK815" s="193">
        <f>ROUND(I815*H815,2)</f>
        <v>0</v>
      </c>
      <c r="BL815" s="18" t="s">
        <v>171</v>
      </c>
      <c r="BM815" s="192" t="s">
        <v>866</v>
      </c>
    </row>
    <row r="816" spans="2:51" s="14" customFormat="1" ht="12">
      <c r="B816" s="222"/>
      <c r="C816" s="223"/>
      <c r="D816" s="194" t="s">
        <v>237</v>
      </c>
      <c r="E816" s="224" t="s">
        <v>1</v>
      </c>
      <c r="F816" s="225" t="s">
        <v>867</v>
      </c>
      <c r="G816" s="223"/>
      <c r="H816" s="226">
        <v>30.4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237</v>
      </c>
      <c r="AU816" s="232" t="s">
        <v>86</v>
      </c>
      <c r="AV816" s="14" t="s">
        <v>86</v>
      </c>
      <c r="AW816" s="14" t="s">
        <v>32</v>
      </c>
      <c r="AX816" s="14" t="s">
        <v>76</v>
      </c>
      <c r="AY816" s="232" t="s">
        <v>135</v>
      </c>
    </row>
    <row r="817" spans="2:51" s="15" customFormat="1" ht="12">
      <c r="B817" s="233"/>
      <c r="C817" s="234"/>
      <c r="D817" s="194" t="s">
        <v>237</v>
      </c>
      <c r="E817" s="235" t="s">
        <v>1</v>
      </c>
      <c r="F817" s="236" t="s">
        <v>240</v>
      </c>
      <c r="G817" s="234"/>
      <c r="H817" s="237">
        <v>30.4</v>
      </c>
      <c r="I817" s="238"/>
      <c r="J817" s="234"/>
      <c r="K817" s="234"/>
      <c r="L817" s="239"/>
      <c r="M817" s="240"/>
      <c r="N817" s="241"/>
      <c r="O817" s="241"/>
      <c r="P817" s="241"/>
      <c r="Q817" s="241"/>
      <c r="R817" s="241"/>
      <c r="S817" s="241"/>
      <c r="T817" s="242"/>
      <c r="AT817" s="243" t="s">
        <v>237</v>
      </c>
      <c r="AU817" s="243" t="s">
        <v>86</v>
      </c>
      <c r="AV817" s="15" t="s">
        <v>140</v>
      </c>
      <c r="AW817" s="15" t="s">
        <v>32</v>
      </c>
      <c r="AX817" s="15" t="s">
        <v>84</v>
      </c>
      <c r="AY817" s="243" t="s">
        <v>135</v>
      </c>
    </row>
    <row r="818" spans="1:65" s="2" customFormat="1" ht="24.2" customHeight="1">
      <c r="A818" s="35"/>
      <c r="B818" s="36"/>
      <c r="C818" s="180" t="s">
        <v>548</v>
      </c>
      <c r="D818" s="180" t="s">
        <v>136</v>
      </c>
      <c r="E818" s="181" t="s">
        <v>868</v>
      </c>
      <c r="F818" s="182" t="s">
        <v>869</v>
      </c>
      <c r="G818" s="183" t="s">
        <v>269</v>
      </c>
      <c r="H818" s="184">
        <v>258.53</v>
      </c>
      <c r="I818" s="185"/>
      <c r="J818" s="186">
        <f>ROUND(I818*H818,2)</f>
        <v>0</v>
      </c>
      <c r="K818" s="187"/>
      <c r="L818" s="40"/>
      <c r="M818" s="188" t="s">
        <v>1</v>
      </c>
      <c r="N818" s="189" t="s">
        <v>41</v>
      </c>
      <c r="O818" s="72"/>
      <c r="P818" s="190">
        <f>O818*H818</f>
        <v>0</v>
      </c>
      <c r="Q818" s="190">
        <v>0</v>
      </c>
      <c r="R818" s="190">
        <f>Q818*H818</f>
        <v>0</v>
      </c>
      <c r="S818" s="190">
        <v>0</v>
      </c>
      <c r="T818" s="191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192" t="s">
        <v>171</v>
      </c>
      <c r="AT818" s="192" t="s">
        <v>136</v>
      </c>
      <c r="AU818" s="192" t="s">
        <v>86</v>
      </c>
      <c r="AY818" s="18" t="s">
        <v>135</v>
      </c>
      <c r="BE818" s="193">
        <f>IF(N818="základní",J818,0)</f>
        <v>0</v>
      </c>
      <c r="BF818" s="193">
        <f>IF(N818="snížená",J818,0)</f>
        <v>0</v>
      </c>
      <c r="BG818" s="193">
        <f>IF(N818="zákl. přenesená",J818,0)</f>
        <v>0</v>
      </c>
      <c r="BH818" s="193">
        <f>IF(N818="sníž. přenesená",J818,0)</f>
        <v>0</v>
      </c>
      <c r="BI818" s="193">
        <f>IF(N818="nulová",J818,0)</f>
        <v>0</v>
      </c>
      <c r="BJ818" s="18" t="s">
        <v>84</v>
      </c>
      <c r="BK818" s="193">
        <f>ROUND(I818*H818,2)</f>
        <v>0</v>
      </c>
      <c r="BL818" s="18" t="s">
        <v>171</v>
      </c>
      <c r="BM818" s="192" t="s">
        <v>870</v>
      </c>
    </row>
    <row r="819" spans="2:51" s="13" customFormat="1" ht="12">
      <c r="B819" s="212"/>
      <c r="C819" s="213"/>
      <c r="D819" s="194" t="s">
        <v>237</v>
      </c>
      <c r="E819" s="214" t="s">
        <v>1</v>
      </c>
      <c r="F819" s="215" t="s">
        <v>871</v>
      </c>
      <c r="G819" s="213"/>
      <c r="H819" s="214" t="s">
        <v>1</v>
      </c>
      <c r="I819" s="216"/>
      <c r="J819" s="213"/>
      <c r="K819" s="213"/>
      <c r="L819" s="217"/>
      <c r="M819" s="218"/>
      <c r="N819" s="219"/>
      <c r="O819" s="219"/>
      <c r="P819" s="219"/>
      <c r="Q819" s="219"/>
      <c r="R819" s="219"/>
      <c r="S819" s="219"/>
      <c r="T819" s="220"/>
      <c r="AT819" s="221" t="s">
        <v>237</v>
      </c>
      <c r="AU819" s="221" t="s">
        <v>86</v>
      </c>
      <c r="AV819" s="13" t="s">
        <v>84</v>
      </c>
      <c r="AW819" s="13" t="s">
        <v>32</v>
      </c>
      <c r="AX819" s="13" t="s">
        <v>76</v>
      </c>
      <c r="AY819" s="221" t="s">
        <v>135</v>
      </c>
    </row>
    <row r="820" spans="2:51" s="13" customFormat="1" ht="12">
      <c r="B820" s="212"/>
      <c r="C820" s="213"/>
      <c r="D820" s="194" t="s">
        <v>237</v>
      </c>
      <c r="E820" s="214" t="s">
        <v>1</v>
      </c>
      <c r="F820" s="215" t="s">
        <v>717</v>
      </c>
      <c r="G820" s="213"/>
      <c r="H820" s="214" t="s">
        <v>1</v>
      </c>
      <c r="I820" s="216"/>
      <c r="J820" s="213"/>
      <c r="K820" s="213"/>
      <c r="L820" s="217"/>
      <c r="M820" s="218"/>
      <c r="N820" s="219"/>
      <c r="O820" s="219"/>
      <c r="P820" s="219"/>
      <c r="Q820" s="219"/>
      <c r="R820" s="219"/>
      <c r="S820" s="219"/>
      <c r="T820" s="220"/>
      <c r="AT820" s="221" t="s">
        <v>237</v>
      </c>
      <c r="AU820" s="221" t="s">
        <v>86</v>
      </c>
      <c r="AV820" s="13" t="s">
        <v>84</v>
      </c>
      <c r="AW820" s="13" t="s">
        <v>32</v>
      </c>
      <c r="AX820" s="13" t="s">
        <v>76</v>
      </c>
      <c r="AY820" s="221" t="s">
        <v>135</v>
      </c>
    </row>
    <row r="821" spans="2:51" s="14" customFormat="1" ht="12">
      <c r="B821" s="222"/>
      <c r="C821" s="223"/>
      <c r="D821" s="194" t="s">
        <v>237</v>
      </c>
      <c r="E821" s="224" t="s">
        <v>1</v>
      </c>
      <c r="F821" s="225" t="s">
        <v>718</v>
      </c>
      <c r="G821" s="223"/>
      <c r="H821" s="226">
        <v>13.14</v>
      </c>
      <c r="I821" s="227"/>
      <c r="J821" s="223"/>
      <c r="K821" s="223"/>
      <c r="L821" s="228"/>
      <c r="M821" s="229"/>
      <c r="N821" s="230"/>
      <c r="O821" s="230"/>
      <c r="P821" s="230"/>
      <c r="Q821" s="230"/>
      <c r="R821" s="230"/>
      <c r="S821" s="230"/>
      <c r="T821" s="231"/>
      <c r="AT821" s="232" t="s">
        <v>237</v>
      </c>
      <c r="AU821" s="232" t="s">
        <v>86</v>
      </c>
      <c r="AV821" s="14" t="s">
        <v>86</v>
      </c>
      <c r="AW821" s="14" t="s">
        <v>32</v>
      </c>
      <c r="AX821" s="14" t="s">
        <v>76</v>
      </c>
      <c r="AY821" s="232" t="s">
        <v>135</v>
      </c>
    </row>
    <row r="822" spans="2:51" s="13" customFormat="1" ht="12">
      <c r="B822" s="212"/>
      <c r="C822" s="213"/>
      <c r="D822" s="194" t="s">
        <v>237</v>
      </c>
      <c r="E822" s="214" t="s">
        <v>1</v>
      </c>
      <c r="F822" s="215" t="s">
        <v>719</v>
      </c>
      <c r="G822" s="213"/>
      <c r="H822" s="214" t="s">
        <v>1</v>
      </c>
      <c r="I822" s="216"/>
      <c r="J822" s="213"/>
      <c r="K822" s="213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237</v>
      </c>
      <c r="AU822" s="221" t="s">
        <v>86</v>
      </c>
      <c r="AV822" s="13" t="s">
        <v>84</v>
      </c>
      <c r="AW822" s="13" t="s">
        <v>32</v>
      </c>
      <c r="AX822" s="13" t="s">
        <v>76</v>
      </c>
      <c r="AY822" s="221" t="s">
        <v>135</v>
      </c>
    </row>
    <row r="823" spans="2:51" s="14" customFormat="1" ht="12">
      <c r="B823" s="222"/>
      <c r="C823" s="223"/>
      <c r="D823" s="194" t="s">
        <v>237</v>
      </c>
      <c r="E823" s="224" t="s">
        <v>1</v>
      </c>
      <c r="F823" s="225" t="s">
        <v>840</v>
      </c>
      <c r="G823" s="223"/>
      <c r="H823" s="226">
        <v>40.33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237</v>
      </c>
      <c r="AU823" s="232" t="s">
        <v>86</v>
      </c>
      <c r="AV823" s="14" t="s">
        <v>86</v>
      </c>
      <c r="AW823" s="14" t="s">
        <v>32</v>
      </c>
      <c r="AX823" s="14" t="s">
        <v>76</v>
      </c>
      <c r="AY823" s="232" t="s">
        <v>135</v>
      </c>
    </row>
    <row r="824" spans="2:51" s="13" customFormat="1" ht="12">
      <c r="B824" s="212"/>
      <c r="C824" s="213"/>
      <c r="D824" s="194" t="s">
        <v>237</v>
      </c>
      <c r="E824" s="214" t="s">
        <v>1</v>
      </c>
      <c r="F824" s="215" t="s">
        <v>721</v>
      </c>
      <c r="G824" s="213"/>
      <c r="H824" s="214" t="s">
        <v>1</v>
      </c>
      <c r="I824" s="216"/>
      <c r="J824" s="213"/>
      <c r="K824" s="213"/>
      <c r="L824" s="217"/>
      <c r="M824" s="218"/>
      <c r="N824" s="219"/>
      <c r="O824" s="219"/>
      <c r="P824" s="219"/>
      <c r="Q824" s="219"/>
      <c r="R824" s="219"/>
      <c r="S824" s="219"/>
      <c r="T824" s="220"/>
      <c r="AT824" s="221" t="s">
        <v>237</v>
      </c>
      <c r="AU824" s="221" t="s">
        <v>86</v>
      </c>
      <c r="AV824" s="13" t="s">
        <v>84</v>
      </c>
      <c r="AW824" s="13" t="s">
        <v>32</v>
      </c>
      <c r="AX824" s="13" t="s">
        <v>76</v>
      </c>
      <c r="AY824" s="221" t="s">
        <v>135</v>
      </c>
    </row>
    <row r="825" spans="2:51" s="14" customFormat="1" ht="12">
      <c r="B825" s="222"/>
      <c r="C825" s="223"/>
      <c r="D825" s="194" t="s">
        <v>237</v>
      </c>
      <c r="E825" s="224" t="s">
        <v>1</v>
      </c>
      <c r="F825" s="225" t="s">
        <v>722</v>
      </c>
      <c r="G825" s="223"/>
      <c r="H825" s="226">
        <v>69.32</v>
      </c>
      <c r="I825" s="227"/>
      <c r="J825" s="223"/>
      <c r="K825" s="223"/>
      <c r="L825" s="228"/>
      <c r="M825" s="229"/>
      <c r="N825" s="230"/>
      <c r="O825" s="230"/>
      <c r="P825" s="230"/>
      <c r="Q825" s="230"/>
      <c r="R825" s="230"/>
      <c r="S825" s="230"/>
      <c r="T825" s="231"/>
      <c r="AT825" s="232" t="s">
        <v>237</v>
      </c>
      <c r="AU825" s="232" t="s">
        <v>86</v>
      </c>
      <c r="AV825" s="14" t="s">
        <v>86</v>
      </c>
      <c r="AW825" s="14" t="s">
        <v>32</v>
      </c>
      <c r="AX825" s="14" t="s">
        <v>76</v>
      </c>
      <c r="AY825" s="232" t="s">
        <v>135</v>
      </c>
    </row>
    <row r="826" spans="2:51" s="13" customFormat="1" ht="12">
      <c r="B826" s="212"/>
      <c r="C826" s="213"/>
      <c r="D826" s="194" t="s">
        <v>237</v>
      </c>
      <c r="E826" s="214" t="s">
        <v>1</v>
      </c>
      <c r="F826" s="215" t="s">
        <v>723</v>
      </c>
      <c r="G826" s="213"/>
      <c r="H826" s="214" t="s">
        <v>1</v>
      </c>
      <c r="I826" s="216"/>
      <c r="J826" s="213"/>
      <c r="K826" s="213"/>
      <c r="L826" s="217"/>
      <c r="M826" s="218"/>
      <c r="N826" s="219"/>
      <c r="O826" s="219"/>
      <c r="P826" s="219"/>
      <c r="Q826" s="219"/>
      <c r="R826" s="219"/>
      <c r="S826" s="219"/>
      <c r="T826" s="220"/>
      <c r="AT826" s="221" t="s">
        <v>237</v>
      </c>
      <c r="AU826" s="221" t="s">
        <v>86</v>
      </c>
      <c r="AV826" s="13" t="s">
        <v>84</v>
      </c>
      <c r="AW826" s="13" t="s">
        <v>32</v>
      </c>
      <c r="AX826" s="13" t="s">
        <v>76</v>
      </c>
      <c r="AY826" s="221" t="s">
        <v>135</v>
      </c>
    </row>
    <row r="827" spans="2:51" s="14" customFormat="1" ht="12">
      <c r="B827" s="222"/>
      <c r="C827" s="223"/>
      <c r="D827" s="194" t="s">
        <v>237</v>
      </c>
      <c r="E827" s="224" t="s">
        <v>1</v>
      </c>
      <c r="F827" s="225" t="s">
        <v>724</v>
      </c>
      <c r="G827" s="223"/>
      <c r="H827" s="226">
        <v>12.95</v>
      </c>
      <c r="I827" s="227"/>
      <c r="J827" s="223"/>
      <c r="K827" s="223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237</v>
      </c>
      <c r="AU827" s="232" t="s">
        <v>86</v>
      </c>
      <c r="AV827" s="14" t="s">
        <v>86</v>
      </c>
      <c r="AW827" s="14" t="s">
        <v>32</v>
      </c>
      <c r="AX827" s="14" t="s">
        <v>76</v>
      </c>
      <c r="AY827" s="232" t="s">
        <v>135</v>
      </c>
    </row>
    <row r="828" spans="2:51" s="13" customFormat="1" ht="12">
      <c r="B828" s="212"/>
      <c r="C828" s="213"/>
      <c r="D828" s="194" t="s">
        <v>237</v>
      </c>
      <c r="E828" s="214" t="s">
        <v>1</v>
      </c>
      <c r="F828" s="215" t="s">
        <v>872</v>
      </c>
      <c r="G828" s="213"/>
      <c r="H828" s="214" t="s">
        <v>1</v>
      </c>
      <c r="I828" s="216"/>
      <c r="J828" s="213"/>
      <c r="K828" s="213"/>
      <c r="L828" s="217"/>
      <c r="M828" s="218"/>
      <c r="N828" s="219"/>
      <c r="O828" s="219"/>
      <c r="P828" s="219"/>
      <c r="Q828" s="219"/>
      <c r="R828" s="219"/>
      <c r="S828" s="219"/>
      <c r="T828" s="220"/>
      <c r="AT828" s="221" t="s">
        <v>237</v>
      </c>
      <c r="AU828" s="221" t="s">
        <v>86</v>
      </c>
      <c r="AV828" s="13" t="s">
        <v>84</v>
      </c>
      <c r="AW828" s="13" t="s">
        <v>32</v>
      </c>
      <c r="AX828" s="13" t="s">
        <v>76</v>
      </c>
      <c r="AY828" s="221" t="s">
        <v>135</v>
      </c>
    </row>
    <row r="829" spans="2:51" s="13" customFormat="1" ht="12">
      <c r="B829" s="212"/>
      <c r="C829" s="213"/>
      <c r="D829" s="194" t="s">
        <v>237</v>
      </c>
      <c r="E829" s="214" t="s">
        <v>1</v>
      </c>
      <c r="F829" s="215" t="s">
        <v>717</v>
      </c>
      <c r="G829" s="213"/>
      <c r="H829" s="214" t="s">
        <v>1</v>
      </c>
      <c r="I829" s="216"/>
      <c r="J829" s="213"/>
      <c r="K829" s="213"/>
      <c r="L829" s="217"/>
      <c r="M829" s="218"/>
      <c r="N829" s="219"/>
      <c r="O829" s="219"/>
      <c r="P829" s="219"/>
      <c r="Q829" s="219"/>
      <c r="R829" s="219"/>
      <c r="S829" s="219"/>
      <c r="T829" s="220"/>
      <c r="AT829" s="221" t="s">
        <v>237</v>
      </c>
      <c r="AU829" s="221" t="s">
        <v>86</v>
      </c>
      <c r="AV829" s="13" t="s">
        <v>84</v>
      </c>
      <c r="AW829" s="13" t="s">
        <v>32</v>
      </c>
      <c r="AX829" s="13" t="s">
        <v>76</v>
      </c>
      <c r="AY829" s="221" t="s">
        <v>135</v>
      </c>
    </row>
    <row r="830" spans="2:51" s="14" customFormat="1" ht="12">
      <c r="B830" s="222"/>
      <c r="C830" s="223"/>
      <c r="D830" s="194" t="s">
        <v>237</v>
      </c>
      <c r="E830" s="224" t="s">
        <v>1</v>
      </c>
      <c r="F830" s="225" t="s">
        <v>718</v>
      </c>
      <c r="G830" s="223"/>
      <c r="H830" s="226">
        <v>13.14</v>
      </c>
      <c r="I830" s="227"/>
      <c r="J830" s="223"/>
      <c r="K830" s="223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237</v>
      </c>
      <c r="AU830" s="232" t="s">
        <v>86</v>
      </c>
      <c r="AV830" s="14" t="s">
        <v>86</v>
      </c>
      <c r="AW830" s="14" t="s">
        <v>32</v>
      </c>
      <c r="AX830" s="14" t="s">
        <v>76</v>
      </c>
      <c r="AY830" s="232" t="s">
        <v>135</v>
      </c>
    </row>
    <row r="831" spans="2:51" s="13" customFormat="1" ht="12">
      <c r="B831" s="212"/>
      <c r="C831" s="213"/>
      <c r="D831" s="194" t="s">
        <v>237</v>
      </c>
      <c r="E831" s="214" t="s">
        <v>1</v>
      </c>
      <c r="F831" s="215" t="s">
        <v>719</v>
      </c>
      <c r="G831" s="213"/>
      <c r="H831" s="214" t="s">
        <v>1</v>
      </c>
      <c r="I831" s="216"/>
      <c r="J831" s="213"/>
      <c r="K831" s="213"/>
      <c r="L831" s="217"/>
      <c r="M831" s="218"/>
      <c r="N831" s="219"/>
      <c r="O831" s="219"/>
      <c r="P831" s="219"/>
      <c r="Q831" s="219"/>
      <c r="R831" s="219"/>
      <c r="S831" s="219"/>
      <c r="T831" s="220"/>
      <c r="AT831" s="221" t="s">
        <v>237</v>
      </c>
      <c r="AU831" s="221" t="s">
        <v>86</v>
      </c>
      <c r="AV831" s="13" t="s">
        <v>84</v>
      </c>
      <c r="AW831" s="13" t="s">
        <v>32</v>
      </c>
      <c r="AX831" s="13" t="s">
        <v>76</v>
      </c>
      <c r="AY831" s="221" t="s">
        <v>135</v>
      </c>
    </row>
    <row r="832" spans="2:51" s="14" customFormat="1" ht="12">
      <c r="B832" s="222"/>
      <c r="C832" s="223"/>
      <c r="D832" s="194" t="s">
        <v>237</v>
      </c>
      <c r="E832" s="224" t="s">
        <v>1</v>
      </c>
      <c r="F832" s="225" t="s">
        <v>840</v>
      </c>
      <c r="G832" s="223"/>
      <c r="H832" s="226">
        <v>40.33</v>
      </c>
      <c r="I832" s="227"/>
      <c r="J832" s="223"/>
      <c r="K832" s="223"/>
      <c r="L832" s="228"/>
      <c r="M832" s="229"/>
      <c r="N832" s="230"/>
      <c r="O832" s="230"/>
      <c r="P832" s="230"/>
      <c r="Q832" s="230"/>
      <c r="R832" s="230"/>
      <c r="S832" s="230"/>
      <c r="T832" s="231"/>
      <c r="AT832" s="232" t="s">
        <v>237</v>
      </c>
      <c r="AU832" s="232" t="s">
        <v>86</v>
      </c>
      <c r="AV832" s="14" t="s">
        <v>86</v>
      </c>
      <c r="AW832" s="14" t="s">
        <v>32</v>
      </c>
      <c r="AX832" s="14" t="s">
        <v>76</v>
      </c>
      <c r="AY832" s="232" t="s">
        <v>135</v>
      </c>
    </row>
    <row r="833" spans="2:51" s="13" customFormat="1" ht="12">
      <c r="B833" s="212"/>
      <c r="C833" s="213"/>
      <c r="D833" s="194" t="s">
        <v>237</v>
      </c>
      <c r="E833" s="214" t="s">
        <v>1</v>
      </c>
      <c r="F833" s="215" t="s">
        <v>721</v>
      </c>
      <c r="G833" s="213"/>
      <c r="H833" s="214" t="s">
        <v>1</v>
      </c>
      <c r="I833" s="216"/>
      <c r="J833" s="213"/>
      <c r="K833" s="213"/>
      <c r="L833" s="217"/>
      <c r="M833" s="218"/>
      <c r="N833" s="219"/>
      <c r="O833" s="219"/>
      <c r="P833" s="219"/>
      <c r="Q833" s="219"/>
      <c r="R833" s="219"/>
      <c r="S833" s="219"/>
      <c r="T833" s="220"/>
      <c r="AT833" s="221" t="s">
        <v>237</v>
      </c>
      <c r="AU833" s="221" t="s">
        <v>86</v>
      </c>
      <c r="AV833" s="13" t="s">
        <v>84</v>
      </c>
      <c r="AW833" s="13" t="s">
        <v>32</v>
      </c>
      <c r="AX833" s="13" t="s">
        <v>76</v>
      </c>
      <c r="AY833" s="221" t="s">
        <v>135</v>
      </c>
    </row>
    <row r="834" spans="2:51" s="14" customFormat="1" ht="12">
      <c r="B834" s="222"/>
      <c r="C834" s="223"/>
      <c r="D834" s="194" t="s">
        <v>237</v>
      </c>
      <c r="E834" s="224" t="s">
        <v>1</v>
      </c>
      <c r="F834" s="225" t="s">
        <v>722</v>
      </c>
      <c r="G834" s="223"/>
      <c r="H834" s="226">
        <v>69.32</v>
      </c>
      <c r="I834" s="227"/>
      <c r="J834" s="223"/>
      <c r="K834" s="223"/>
      <c r="L834" s="228"/>
      <c r="M834" s="229"/>
      <c r="N834" s="230"/>
      <c r="O834" s="230"/>
      <c r="P834" s="230"/>
      <c r="Q834" s="230"/>
      <c r="R834" s="230"/>
      <c r="S834" s="230"/>
      <c r="T834" s="231"/>
      <c r="AT834" s="232" t="s">
        <v>237</v>
      </c>
      <c r="AU834" s="232" t="s">
        <v>86</v>
      </c>
      <c r="AV834" s="14" t="s">
        <v>86</v>
      </c>
      <c r="AW834" s="14" t="s">
        <v>32</v>
      </c>
      <c r="AX834" s="14" t="s">
        <v>76</v>
      </c>
      <c r="AY834" s="232" t="s">
        <v>135</v>
      </c>
    </row>
    <row r="835" spans="2:51" s="15" customFormat="1" ht="12">
      <c r="B835" s="233"/>
      <c r="C835" s="234"/>
      <c r="D835" s="194" t="s">
        <v>237</v>
      </c>
      <c r="E835" s="235" t="s">
        <v>1</v>
      </c>
      <c r="F835" s="236" t="s">
        <v>240</v>
      </c>
      <c r="G835" s="234"/>
      <c r="H835" s="237">
        <v>258.53</v>
      </c>
      <c r="I835" s="238"/>
      <c r="J835" s="234"/>
      <c r="K835" s="234"/>
      <c r="L835" s="239"/>
      <c r="M835" s="240"/>
      <c r="N835" s="241"/>
      <c r="O835" s="241"/>
      <c r="P835" s="241"/>
      <c r="Q835" s="241"/>
      <c r="R835" s="241"/>
      <c r="S835" s="241"/>
      <c r="T835" s="242"/>
      <c r="AT835" s="243" t="s">
        <v>237</v>
      </c>
      <c r="AU835" s="243" t="s">
        <v>86</v>
      </c>
      <c r="AV835" s="15" t="s">
        <v>140</v>
      </c>
      <c r="AW835" s="15" t="s">
        <v>32</v>
      </c>
      <c r="AX835" s="15" t="s">
        <v>84</v>
      </c>
      <c r="AY835" s="243" t="s">
        <v>135</v>
      </c>
    </row>
    <row r="836" spans="1:65" s="2" customFormat="1" ht="24.2" customHeight="1">
      <c r="A836" s="35"/>
      <c r="B836" s="36"/>
      <c r="C836" s="244" t="s">
        <v>873</v>
      </c>
      <c r="D836" s="244" t="s">
        <v>251</v>
      </c>
      <c r="E836" s="245" t="s">
        <v>874</v>
      </c>
      <c r="F836" s="246" t="s">
        <v>875</v>
      </c>
      <c r="G836" s="247" t="s">
        <v>269</v>
      </c>
      <c r="H836" s="248">
        <v>128.93</v>
      </c>
      <c r="I836" s="249"/>
      <c r="J836" s="250">
        <f>ROUND(I836*H836,2)</f>
        <v>0</v>
      </c>
      <c r="K836" s="251"/>
      <c r="L836" s="252"/>
      <c r="M836" s="253" t="s">
        <v>1</v>
      </c>
      <c r="N836" s="254" t="s">
        <v>41</v>
      </c>
      <c r="O836" s="72"/>
      <c r="P836" s="190">
        <f>O836*H836</f>
        <v>0</v>
      </c>
      <c r="Q836" s="190">
        <v>0</v>
      </c>
      <c r="R836" s="190">
        <f>Q836*H836</f>
        <v>0</v>
      </c>
      <c r="S836" s="190">
        <v>0</v>
      </c>
      <c r="T836" s="191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2" t="s">
        <v>289</v>
      </c>
      <c r="AT836" s="192" t="s">
        <v>251</v>
      </c>
      <c r="AU836" s="192" t="s">
        <v>86</v>
      </c>
      <c r="AY836" s="18" t="s">
        <v>135</v>
      </c>
      <c r="BE836" s="193">
        <f>IF(N836="základní",J836,0)</f>
        <v>0</v>
      </c>
      <c r="BF836" s="193">
        <f>IF(N836="snížená",J836,0)</f>
        <v>0</v>
      </c>
      <c r="BG836" s="193">
        <f>IF(N836="zákl. přenesená",J836,0)</f>
        <v>0</v>
      </c>
      <c r="BH836" s="193">
        <f>IF(N836="sníž. přenesená",J836,0)</f>
        <v>0</v>
      </c>
      <c r="BI836" s="193">
        <f>IF(N836="nulová",J836,0)</f>
        <v>0</v>
      </c>
      <c r="BJ836" s="18" t="s">
        <v>84</v>
      </c>
      <c r="BK836" s="193">
        <f>ROUND(I836*H836,2)</f>
        <v>0</v>
      </c>
      <c r="BL836" s="18" t="s">
        <v>171</v>
      </c>
      <c r="BM836" s="192" t="s">
        <v>876</v>
      </c>
    </row>
    <row r="837" spans="2:51" s="13" customFormat="1" ht="12">
      <c r="B837" s="212"/>
      <c r="C837" s="213"/>
      <c r="D837" s="194" t="s">
        <v>237</v>
      </c>
      <c r="E837" s="214" t="s">
        <v>1</v>
      </c>
      <c r="F837" s="215" t="s">
        <v>717</v>
      </c>
      <c r="G837" s="213"/>
      <c r="H837" s="214" t="s">
        <v>1</v>
      </c>
      <c r="I837" s="216"/>
      <c r="J837" s="213"/>
      <c r="K837" s="213"/>
      <c r="L837" s="217"/>
      <c r="M837" s="218"/>
      <c r="N837" s="219"/>
      <c r="O837" s="219"/>
      <c r="P837" s="219"/>
      <c r="Q837" s="219"/>
      <c r="R837" s="219"/>
      <c r="S837" s="219"/>
      <c r="T837" s="220"/>
      <c r="AT837" s="221" t="s">
        <v>237</v>
      </c>
      <c r="AU837" s="221" t="s">
        <v>86</v>
      </c>
      <c r="AV837" s="13" t="s">
        <v>84</v>
      </c>
      <c r="AW837" s="13" t="s">
        <v>32</v>
      </c>
      <c r="AX837" s="13" t="s">
        <v>76</v>
      </c>
      <c r="AY837" s="221" t="s">
        <v>135</v>
      </c>
    </row>
    <row r="838" spans="2:51" s="14" customFormat="1" ht="12">
      <c r="B838" s="222"/>
      <c r="C838" s="223"/>
      <c r="D838" s="194" t="s">
        <v>237</v>
      </c>
      <c r="E838" s="224" t="s">
        <v>1</v>
      </c>
      <c r="F838" s="225" t="s">
        <v>718</v>
      </c>
      <c r="G838" s="223"/>
      <c r="H838" s="226">
        <v>13.14</v>
      </c>
      <c r="I838" s="227"/>
      <c r="J838" s="223"/>
      <c r="K838" s="223"/>
      <c r="L838" s="228"/>
      <c r="M838" s="229"/>
      <c r="N838" s="230"/>
      <c r="O838" s="230"/>
      <c r="P838" s="230"/>
      <c r="Q838" s="230"/>
      <c r="R838" s="230"/>
      <c r="S838" s="230"/>
      <c r="T838" s="231"/>
      <c r="AT838" s="232" t="s">
        <v>237</v>
      </c>
      <c r="AU838" s="232" t="s">
        <v>86</v>
      </c>
      <c r="AV838" s="14" t="s">
        <v>86</v>
      </c>
      <c r="AW838" s="14" t="s">
        <v>32</v>
      </c>
      <c r="AX838" s="14" t="s">
        <v>76</v>
      </c>
      <c r="AY838" s="232" t="s">
        <v>135</v>
      </c>
    </row>
    <row r="839" spans="2:51" s="13" customFormat="1" ht="12">
      <c r="B839" s="212"/>
      <c r="C839" s="213"/>
      <c r="D839" s="194" t="s">
        <v>237</v>
      </c>
      <c r="E839" s="214" t="s">
        <v>1</v>
      </c>
      <c r="F839" s="215" t="s">
        <v>719</v>
      </c>
      <c r="G839" s="213"/>
      <c r="H839" s="214" t="s">
        <v>1</v>
      </c>
      <c r="I839" s="216"/>
      <c r="J839" s="213"/>
      <c r="K839" s="213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237</v>
      </c>
      <c r="AU839" s="221" t="s">
        <v>86</v>
      </c>
      <c r="AV839" s="13" t="s">
        <v>84</v>
      </c>
      <c r="AW839" s="13" t="s">
        <v>32</v>
      </c>
      <c r="AX839" s="13" t="s">
        <v>76</v>
      </c>
      <c r="AY839" s="221" t="s">
        <v>135</v>
      </c>
    </row>
    <row r="840" spans="2:51" s="14" customFormat="1" ht="12">
      <c r="B840" s="222"/>
      <c r="C840" s="223"/>
      <c r="D840" s="194" t="s">
        <v>237</v>
      </c>
      <c r="E840" s="224" t="s">
        <v>1</v>
      </c>
      <c r="F840" s="225" t="s">
        <v>840</v>
      </c>
      <c r="G840" s="223"/>
      <c r="H840" s="226">
        <v>40.33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237</v>
      </c>
      <c r="AU840" s="232" t="s">
        <v>86</v>
      </c>
      <c r="AV840" s="14" t="s">
        <v>86</v>
      </c>
      <c r="AW840" s="14" t="s">
        <v>32</v>
      </c>
      <c r="AX840" s="14" t="s">
        <v>76</v>
      </c>
      <c r="AY840" s="232" t="s">
        <v>135</v>
      </c>
    </row>
    <row r="841" spans="2:51" s="13" customFormat="1" ht="12">
      <c r="B841" s="212"/>
      <c r="C841" s="213"/>
      <c r="D841" s="194" t="s">
        <v>237</v>
      </c>
      <c r="E841" s="214" t="s">
        <v>1</v>
      </c>
      <c r="F841" s="215" t="s">
        <v>721</v>
      </c>
      <c r="G841" s="213"/>
      <c r="H841" s="214" t="s">
        <v>1</v>
      </c>
      <c r="I841" s="216"/>
      <c r="J841" s="213"/>
      <c r="K841" s="213"/>
      <c r="L841" s="217"/>
      <c r="M841" s="218"/>
      <c r="N841" s="219"/>
      <c r="O841" s="219"/>
      <c r="P841" s="219"/>
      <c r="Q841" s="219"/>
      <c r="R841" s="219"/>
      <c r="S841" s="219"/>
      <c r="T841" s="220"/>
      <c r="AT841" s="221" t="s">
        <v>237</v>
      </c>
      <c r="AU841" s="221" t="s">
        <v>86</v>
      </c>
      <c r="AV841" s="13" t="s">
        <v>84</v>
      </c>
      <c r="AW841" s="13" t="s">
        <v>32</v>
      </c>
      <c r="AX841" s="13" t="s">
        <v>76</v>
      </c>
      <c r="AY841" s="221" t="s">
        <v>135</v>
      </c>
    </row>
    <row r="842" spans="2:51" s="14" customFormat="1" ht="12">
      <c r="B842" s="222"/>
      <c r="C842" s="223"/>
      <c r="D842" s="194" t="s">
        <v>237</v>
      </c>
      <c r="E842" s="224" t="s">
        <v>1</v>
      </c>
      <c r="F842" s="225" t="s">
        <v>722</v>
      </c>
      <c r="G842" s="223"/>
      <c r="H842" s="226">
        <v>69.32</v>
      </c>
      <c r="I842" s="227"/>
      <c r="J842" s="223"/>
      <c r="K842" s="223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237</v>
      </c>
      <c r="AU842" s="232" t="s">
        <v>86</v>
      </c>
      <c r="AV842" s="14" t="s">
        <v>86</v>
      </c>
      <c r="AW842" s="14" t="s">
        <v>32</v>
      </c>
      <c r="AX842" s="14" t="s">
        <v>76</v>
      </c>
      <c r="AY842" s="232" t="s">
        <v>135</v>
      </c>
    </row>
    <row r="843" spans="2:51" s="15" customFormat="1" ht="12">
      <c r="B843" s="233"/>
      <c r="C843" s="234"/>
      <c r="D843" s="194" t="s">
        <v>237</v>
      </c>
      <c r="E843" s="235" t="s">
        <v>1</v>
      </c>
      <c r="F843" s="236" t="s">
        <v>240</v>
      </c>
      <c r="G843" s="234"/>
      <c r="H843" s="237">
        <v>122.78999999999999</v>
      </c>
      <c r="I843" s="238"/>
      <c r="J843" s="234"/>
      <c r="K843" s="234"/>
      <c r="L843" s="239"/>
      <c r="M843" s="240"/>
      <c r="N843" s="241"/>
      <c r="O843" s="241"/>
      <c r="P843" s="241"/>
      <c r="Q843" s="241"/>
      <c r="R843" s="241"/>
      <c r="S843" s="241"/>
      <c r="T843" s="242"/>
      <c r="AT843" s="243" t="s">
        <v>237</v>
      </c>
      <c r="AU843" s="243" t="s">
        <v>86</v>
      </c>
      <c r="AV843" s="15" t="s">
        <v>140</v>
      </c>
      <c r="AW843" s="15" t="s">
        <v>32</v>
      </c>
      <c r="AX843" s="15" t="s">
        <v>76</v>
      </c>
      <c r="AY843" s="243" t="s">
        <v>135</v>
      </c>
    </row>
    <row r="844" spans="2:51" s="14" customFormat="1" ht="12">
      <c r="B844" s="222"/>
      <c r="C844" s="223"/>
      <c r="D844" s="194" t="s">
        <v>237</v>
      </c>
      <c r="E844" s="224" t="s">
        <v>1</v>
      </c>
      <c r="F844" s="225" t="s">
        <v>845</v>
      </c>
      <c r="G844" s="223"/>
      <c r="H844" s="226">
        <v>128.93</v>
      </c>
      <c r="I844" s="227"/>
      <c r="J844" s="223"/>
      <c r="K844" s="223"/>
      <c r="L844" s="228"/>
      <c r="M844" s="229"/>
      <c r="N844" s="230"/>
      <c r="O844" s="230"/>
      <c r="P844" s="230"/>
      <c r="Q844" s="230"/>
      <c r="R844" s="230"/>
      <c r="S844" s="230"/>
      <c r="T844" s="231"/>
      <c r="AT844" s="232" t="s">
        <v>237</v>
      </c>
      <c r="AU844" s="232" t="s">
        <v>86</v>
      </c>
      <c r="AV844" s="14" t="s">
        <v>86</v>
      </c>
      <c r="AW844" s="14" t="s">
        <v>32</v>
      </c>
      <c r="AX844" s="14" t="s">
        <v>76</v>
      </c>
      <c r="AY844" s="232" t="s">
        <v>135</v>
      </c>
    </row>
    <row r="845" spans="2:51" s="15" customFormat="1" ht="12">
      <c r="B845" s="233"/>
      <c r="C845" s="234"/>
      <c r="D845" s="194" t="s">
        <v>237</v>
      </c>
      <c r="E845" s="235" t="s">
        <v>1</v>
      </c>
      <c r="F845" s="236" t="s">
        <v>240</v>
      </c>
      <c r="G845" s="234"/>
      <c r="H845" s="237">
        <v>128.93</v>
      </c>
      <c r="I845" s="238"/>
      <c r="J845" s="234"/>
      <c r="K845" s="234"/>
      <c r="L845" s="239"/>
      <c r="M845" s="240"/>
      <c r="N845" s="241"/>
      <c r="O845" s="241"/>
      <c r="P845" s="241"/>
      <c r="Q845" s="241"/>
      <c r="R845" s="241"/>
      <c r="S845" s="241"/>
      <c r="T845" s="242"/>
      <c r="AT845" s="243" t="s">
        <v>237</v>
      </c>
      <c r="AU845" s="243" t="s">
        <v>86</v>
      </c>
      <c r="AV845" s="15" t="s">
        <v>140</v>
      </c>
      <c r="AW845" s="15" t="s">
        <v>32</v>
      </c>
      <c r="AX845" s="15" t="s">
        <v>84</v>
      </c>
      <c r="AY845" s="243" t="s">
        <v>135</v>
      </c>
    </row>
    <row r="846" spans="1:65" s="2" customFormat="1" ht="24.2" customHeight="1">
      <c r="A846" s="35"/>
      <c r="B846" s="36"/>
      <c r="C846" s="244" t="s">
        <v>551</v>
      </c>
      <c r="D846" s="244" t="s">
        <v>251</v>
      </c>
      <c r="E846" s="245" t="s">
        <v>877</v>
      </c>
      <c r="F846" s="246" t="s">
        <v>878</v>
      </c>
      <c r="G846" s="247" t="s">
        <v>269</v>
      </c>
      <c r="H846" s="248">
        <v>141.17</v>
      </c>
      <c r="I846" s="249"/>
      <c r="J846" s="250">
        <f>ROUND(I846*H846,2)</f>
        <v>0</v>
      </c>
      <c r="K846" s="251"/>
      <c r="L846" s="252"/>
      <c r="M846" s="253" t="s">
        <v>1</v>
      </c>
      <c r="N846" s="254" t="s">
        <v>41</v>
      </c>
      <c r="O846" s="72"/>
      <c r="P846" s="190">
        <f>O846*H846</f>
        <v>0</v>
      </c>
      <c r="Q846" s="190">
        <v>0</v>
      </c>
      <c r="R846" s="190">
        <f>Q846*H846</f>
        <v>0</v>
      </c>
      <c r="S846" s="190">
        <v>0</v>
      </c>
      <c r="T846" s="191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92" t="s">
        <v>289</v>
      </c>
      <c r="AT846" s="192" t="s">
        <v>251</v>
      </c>
      <c r="AU846" s="192" t="s">
        <v>86</v>
      </c>
      <c r="AY846" s="18" t="s">
        <v>135</v>
      </c>
      <c r="BE846" s="193">
        <f>IF(N846="základní",J846,0)</f>
        <v>0</v>
      </c>
      <c r="BF846" s="193">
        <f>IF(N846="snížená",J846,0)</f>
        <v>0</v>
      </c>
      <c r="BG846" s="193">
        <f>IF(N846="zákl. přenesená",J846,0)</f>
        <v>0</v>
      </c>
      <c r="BH846" s="193">
        <f>IF(N846="sníž. přenesená",J846,0)</f>
        <v>0</v>
      </c>
      <c r="BI846" s="193">
        <f>IF(N846="nulová",J846,0)</f>
        <v>0</v>
      </c>
      <c r="BJ846" s="18" t="s">
        <v>84</v>
      </c>
      <c r="BK846" s="193">
        <f>ROUND(I846*H846,2)</f>
        <v>0</v>
      </c>
      <c r="BL846" s="18" t="s">
        <v>171</v>
      </c>
      <c r="BM846" s="192" t="s">
        <v>879</v>
      </c>
    </row>
    <row r="847" spans="2:51" s="13" customFormat="1" ht="12">
      <c r="B847" s="212"/>
      <c r="C847" s="213"/>
      <c r="D847" s="194" t="s">
        <v>237</v>
      </c>
      <c r="E847" s="214" t="s">
        <v>1</v>
      </c>
      <c r="F847" s="215" t="s">
        <v>871</v>
      </c>
      <c r="G847" s="213"/>
      <c r="H847" s="214" t="s">
        <v>1</v>
      </c>
      <c r="I847" s="216"/>
      <c r="J847" s="213"/>
      <c r="K847" s="213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237</v>
      </c>
      <c r="AU847" s="221" t="s">
        <v>86</v>
      </c>
      <c r="AV847" s="13" t="s">
        <v>84</v>
      </c>
      <c r="AW847" s="13" t="s">
        <v>32</v>
      </c>
      <c r="AX847" s="13" t="s">
        <v>76</v>
      </c>
      <c r="AY847" s="221" t="s">
        <v>135</v>
      </c>
    </row>
    <row r="848" spans="2:51" s="13" customFormat="1" ht="12">
      <c r="B848" s="212"/>
      <c r="C848" s="213"/>
      <c r="D848" s="194" t="s">
        <v>237</v>
      </c>
      <c r="E848" s="214" t="s">
        <v>1</v>
      </c>
      <c r="F848" s="215" t="s">
        <v>717</v>
      </c>
      <c r="G848" s="213"/>
      <c r="H848" s="214" t="s">
        <v>1</v>
      </c>
      <c r="I848" s="216"/>
      <c r="J848" s="213"/>
      <c r="K848" s="213"/>
      <c r="L848" s="217"/>
      <c r="M848" s="218"/>
      <c r="N848" s="219"/>
      <c r="O848" s="219"/>
      <c r="P848" s="219"/>
      <c r="Q848" s="219"/>
      <c r="R848" s="219"/>
      <c r="S848" s="219"/>
      <c r="T848" s="220"/>
      <c r="AT848" s="221" t="s">
        <v>237</v>
      </c>
      <c r="AU848" s="221" t="s">
        <v>86</v>
      </c>
      <c r="AV848" s="13" t="s">
        <v>84</v>
      </c>
      <c r="AW848" s="13" t="s">
        <v>32</v>
      </c>
      <c r="AX848" s="13" t="s">
        <v>76</v>
      </c>
      <c r="AY848" s="221" t="s">
        <v>135</v>
      </c>
    </row>
    <row r="849" spans="2:51" s="14" customFormat="1" ht="12">
      <c r="B849" s="222"/>
      <c r="C849" s="223"/>
      <c r="D849" s="194" t="s">
        <v>237</v>
      </c>
      <c r="E849" s="224" t="s">
        <v>1</v>
      </c>
      <c r="F849" s="225" t="s">
        <v>718</v>
      </c>
      <c r="G849" s="223"/>
      <c r="H849" s="226">
        <v>13.14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237</v>
      </c>
      <c r="AU849" s="232" t="s">
        <v>86</v>
      </c>
      <c r="AV849" s="14" t="s">
        <v>86</v>
      </c>
      <c r="AW849" s="14" t="s">
        <v>32</v>
      </c>
      <c r="AX849" s="14" t="s">
        <v>76</v>
      </c>
      <c r="AY849" s="232" t="s">
        <v>135</v>
      </c>
    </row>
    <row r="850" spans="2:51" s="13" customFormat="1" ht="12">
      <c r="B850" s="212"/>
      <c r="C850" s="213"/>
      <c r="D850" s="194" t="s">
        <v>237</v>
      </c>
      <c r="E850" s="214" t="s">
        <v>1</v>
      </c>
      <c r="F850" s="215" t="s">
        <v>719</v>
      </c>
      <c r="G850" s="213"/>
      <c r="H850" s="214" t="s">
        <v>1</v>
      </c>
      <c r="I850" s="216"/>
      <c r="J850" s="213"/>
      <c r="K850" s="213"/>
      <c r="L850" s="217"/>
      <c r="M850" s="218"/>
      <c r="N850" s="219"/>
      <c r="O850" s="219"/>
      <c r="P850" s="219"/>
      <c r="Q850" s="219"/>
      <c r="R850" s="219"/>
      <c r="S850" s="219"/>
      <c r="T850" s="220"/>
      <c r="AT850" s="221" t="s">
        <v>237</v>
      </c>
      <c r="AU850" s="221" t="s">
        <v>86</v>
      </c>
      <c r="AV850" s="13" t="s">
        <v>84</v>
      </c>
      <c r="AW850" s="13" t="s">
        <v>32</v>
      </c>
      <c r="AX850" s="13" t="s">
        <v>76</v>
      </c>
      <c r="AY850" s="221" t="s">
        <v>135</v>
      </c>
    </row>
    <row r="851" spans="2:51" s="14" customFormat="1" ht="12">
      <c r="B851" s="222"/>
      <c r="C851" s="223"/>
      <c r="D851" s="194" t="s">
        <v>237</v>
      </c>
      <c r="E851" s="224" t="s">
        <v>1</v>
      </c>
      <c r="F851" s="225" t="s">
        <v>840</v>
      </c>
      <c r="G851" s="223"/>
      <c r="H851" s="226">
        <v>40.33</v>
      </c>
      <c r="I851" s="227"/>
      <c r="J851" s="223"/>
      <c r="K851" s="223"/>
      <c r="L851" s="228"/>
      <c r="M851" s="229"/>
      <c r="N851" s="230"/>
      <c r="O851" s="230"/>
      <c r="P851" s="230"/>
      <c r="Q851" s="230"/>
      <c r="R851" s="230"/>
      <c r="S851" s="230"/>
      <c r="T851" s="231"/>
      <c r="AT851" s="232" t="s">
        <v>237</v>
      </c>
      <c r="AU851" s="232" t="s">
        <v>86</v>
      </c>
      <c r="AV851" s="14" t="s">
        <v>86</v>
      </c>
      <c r="AW851" s="14" t="s">
        <v>32</v>
      </c>
      <c r="AX851" s="14" t="s">
        <v>76</v>
      </c>
      <c r="AY851" s="232" t="s">
        <v>135</v>
      </c>
    </row>
    <row r="852" spans="2:51" s="13" customFormat="1" ht="12">
      <c r="B852" s="212"/>
      <c r="C852" s="213"/>
      <c r="D852" s="194" t="s">
        <v>237</v>
      </c>
      <c r="E852" s="214" t="s">
        <v>1</v>
      </c>
      <c r="F852" s="215" t="s">
        <v>721</v>
      </c>
      <c r="G852" s="213"/>
      <c r="H852" s="214" t="s">
        <v>1</v>
      </c>
      <c r="I852" s="216"/>
      <c r="J852" s="213"/>
      <c r="K852" s="213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237</v>
      </c>
      <c r="AU852" s="221" t="s">
        <v>86</v>
      </c>
      <c r="AV852" s="13" t="s">
        <v>84</v>
      </c>
      <c r="AW852" s="13" t="s">
        <v>32</v>
      </c>
      <c r="AX852" s="13" t="s">
        <v>76</v>
      </c>
      <c r="AY852" s="221" t="s">
        <v>135</v>
      </c>
    </row>
    <row r="853" spans="2:51" s="14" customFormat="1" ht="12">
      <c r="B853" s="222"/>
      <c r="C853" s="223"/>
      <c r="D853" s="194" t="s">
        <v>237</v>
      </c>
      <c r="E853" s="224" t="s">
        <v>1</v>
      </c>
      <c r="F853" s="225" t="s">
        <v>722</v>
      </c>
      <c r="G853" s="223"/>
      <c r="H853" s="226">
        <v>69.32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237</v>
      </c>
      <c r="AU853" s="232" t="s">
        <v>86</v>
      </c>
      <c r="AV853" s="14" t="s">
        <v>86</v>
      </c>
      <c r="AW853" s="14" t="s">
        <v>32</v>
      </c>
      <c r="AX853" s="14" t="s">
        <v>76</v>
      </c>
      <c r="AY853" s="232" t="s">
        <v>135</v>
      </c>
    </row>
    <row r="854" spans="2:51" s="13" customFormat="1" ht="12">
      <c r="B854" s="212"/>
      <c r="C854" s="213"/>
      <c r="D854" s="194" t="s">
        <v>237</v>
      </c>
      <c r="E854" s="214" t="s">
        <v>1</v>
      </c>
      <c r="F854" s="215" t="s">
        <v>723</v>
      </c>
      <c r="G854" s="213"/>
      <c r="H854" s="214" t="s">
        <v>1</v>
      </c>
      <c r="I854" s="216"/>
      <c r="J854" s="213"/>
      <c r="K854" s="213"/>
      <c r="L854" s="217"/>
      <c r="M854" s="218"/>
      <c r="N854" s="219"/>
      <c r="O854" s="219"/>
      <c r="P854" s="219"/>
      <c r="Q854" s="219"/>
      <c r="R854" s="219"/>
      <c r="S854" s="219"/>
      <c r="T854" s="220"/>
      <c r="AT854" s="221" t="s">
        <v>237</v>
      </c>
      <c r="AU854" s="221" t="s">
        <v>86</v>
      </c>
      <c r="AV854" s="13" t="s">
        <v>84</v>
      </c>
      <c r="AW854" s="13" t="s">
        <v>32</v>
      </c>
      <c r="AX854" s="13" t="s">
        <v>76</v>
      </c>
      <c r="AY854" s="221" t="s">
        <v>135</v>
      </c>
    </row>
    <row r="855" spans="2:51" s="14" customFormat="1" ht="12">
      <c r="B855" s="222"/>
      <c r="C855" s="223"/>
      <c r="D855" s="194" t="s">
        <v>237</v>
      </c>
      <c r="E855" s="224" t="s">
        <v>1</v>
      </c>
      <c r="F855" s="225" t="s">
        <v>724</v>
      </c>
      <c r="G855" s="223"/>
      <c r="H855" s="226">
        <v>12.95</v>
      </c>
      <c r="I855" s="227"/>
      <c r="J855" s="223"/>
      <c r="K855" s="223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237</v>
      </c>
      <c r="AU855" s="232" t="s">
        <v>86</v>
      </c>
      <c r="AV855" s="14" t="s">
        <v>86</v>
      </c>
      <c r="AW855" s="14" t="s">
        <v>32</v>
      </c>
      <c r="AX855" s="14" t="s">
        <v>76</v>
      </c>
      <c r="AY855" s="232" t="s">
        <v>135</v>
      </c>
    </row>
    <row r="856" spans="2:51" s="15" customFormat="1" ht="12">
      <c r="B856" s="233"/>
      <c r="C856" s="234"/>
      <c r="D856" s="194" t="s">
        <v>237</v>
      </c>
      <c r="E856" s="235" t="s">
        <v>1</v>
      </c>
      <c r="F856" s="236" t="s">
        <v>240</v>
      </c>
      <c r="G856" s="234"/>
      <c r="H856" s="237">
        <v>135.73999999999998</v>
      </c>
      <c r="I856" s="238"/>
      <c r="J856" s="234"/>
      <c r="K856" s="234"/>
      <c r="L856" s="239"/>
      <c r="M856" s="240"/>
      <c r="N856" s="241"/>
      <c r="O856" s="241"/>
      <c r="P856" s="241"/>
      <c r="Q856" s="241"/>
      <c r="R856" s="241"/>
      <c r="S856" s="241"/>
      <c r="T856" s="242"/>
      <c r="AT856" s="243" t="s">
        <v>237</v>
      </c>
      <c r="AU856" s="243" t="s">
        <v>86</v>
      </c>
      <c r="AV856" s="15" t="s">
        <v>140</v>
      </c>
      <c r="AW856" s="15" t="s">
        <v>32</v>
      </c>
      <c r="AX856" s="15" t="s">
        <v>76</v>
      </c>
      <c r="AY856" s="243" t="s">
        <v>135</v>
      </c>
    </row>
    <row r="857" spans="2:51" s="14" customFormat="1" ht="12">
      <c r="B857" s="222"/>
      <c r="C857" s="223"/>
      <c r="D857" s="194" t="s">
        <v>237</v>
      </c>
      <c r="E857" s="224" t="s">
        <v>1</v>
      </c>
      <c r="F857" s="225" t="s">
        <v>880</v>
      </c>
      <c r="G857" s="223"/>
      <c r="H857" s="226">
        <v>141.17</v>
      </c>
      <c r="I857" s="227"/>
      <c r="J857" s="223"/>
      <c r="K857" s="223"/>
      <c r="L857" s="228"/>
      <c r="M857" s="229"/>
      <c r="N857" s="230"/>
      <c r="O857" s="230"/>
      <c r="P857" s="230"/>
      <c r="Q857" s="230"/>
      <c r="R857" s="230"/>
      <c r="S857" s="230"/>
      <c r="T857" s="231"/>
      <c r="AT857" s="232" t="s">
        <v>237</v>
      </c>
      <c r="AU857" s="232" t="s">
        <v>86</v>
      </c>
      <c r="AV857" s="14" t="s">
        <v>86</v>
      </c>
      <c r="AW857" s="14" t="s">
        <v>32</v>
      </c>
      <c r="AX857" s="14" t="s">
        <v>76</v>
      </c>
      <c r="AY857" s="232" t="s">
        <v>135</v>
      </c>
    </row>
    <row r="858" spans="2:51" s="15" customFormat="1" ht="12">
      <c r="B858" s="233"/>
      <c r="C858" s="234"/>
      <c r="D858" s="194" t="s">
        <v>237</v>
      </c>
      <c r="E858" s="235" t="s">
        <v>1</v>
      </c>
      <c r="F858" s="236" t="s">
        <v>240</v>
      </c>
      <c r="G858" s="234"/>
      <c r="H858" s="237">
        <v>141.17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237</v>
      </c>
      <c r="AU858" s="243" t="s">
        <v>86</v>
      </c>
      <c r="AV858" s="15" t="s">
        <v>140</v>
      </c>
      <c r="AW858" s="15" t="s">
        <v>32</v>
      </c>
      <c r="AX858" s="15" t="s">
        <v>84</v>
      </c>
      <c r="AY858" s="243" t="s">
        <v>135</v>
      </c>
    </row>
    <row r="859" spans="1:65" s="2" customFormat="1" ht="33" customHeight="1">
      <c r="A859" s="35"/>
      <c r="B859" s="36"/>
      <c r="C859" s="180" t="s">
        <v>881</v>
      </c>
      <c r="D859" s="180" t="s">
        <v>136</v>
      </c>
      <c r="E859" s="181" t="s">
        <v>882</v>
      </c>
      <c r="F859" s="182" t="s">
        <v>883</v>
      </c>
      <c r="G859" s="183" t="s">
        <v>269</v>
      </c>
      <c r="H859" s="184">
        <v>151.25</v>
      </c>
      <c r="I859" s="185"/>
      <c r="J859" s="186">
        <f>ROUND(I859*H859,2)</f>
        <v>0</v>
      </c>
      <c r="K859" s="187"/>
      <c r="L859" s="40"/>
      <c r="M859" s="188" t="s">
        <v>1</v>
      </c>
      <c r="N859" s="189" t="s">
        <v>41</v>
      </c>
      <c r="O859" s="72"/>
      <c r="P859" s="190">
        <f>O859*H859</f>
        <v>0</v>
      </c>
      <c r="Q859" s="190">
        <v>0</v>
      </c>
      <c r="R859" s="190">
        <f>Q859*H859</f>
        <v>0</v>
      </c>
      <c r="S859" s="190">
        <v>0</v>
      </c>
      <c r="T859" s="191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2" t="s">
        <v>171</v>
      </c>
      <c r="AT859" s="192" t="s">
        <v>136</v>
      </c>
      <c r="AU859" s="192" t="s">
        <v>86</v>
      </c>
      <c r="AY859" s="18" t="s">
        <v>135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8" t="s">
        <v>84</v>
      </c>
      <c r="BK859" s="193">
        <f>ROUND(I859*H859,2)</f>
        <v>0</v>
      </c>
      <c r="BL859" s="18" t="s">
        <v>171</v>
      </c>
      <c r="BM859" s="192" t="s">
        <v>884</v>
      </c>
    </row>
    <row r="860" spans="2:51" s="13" customFormat="1" ht="12">
      <c r="B860" s="212"/>
      <c r="C860" s="213"/>
      <c r="D860" s="194" t="s">
        <v>237</v>
      </c>
      <c r="E860" s="214" t="s">
        <v>1</v>
      </c>
      <c r="F860" s="215" t="s">
        <v>757</v>
      </c>
      <c r="G860" s="213"/>
      <c r="H860" s="214" t="s">
        <v>1</v>
      </c>
      <c r="I860" s="216"/>
      <c r="J860" s="213"/>
      <c r="K860" s="213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237</v>
      </c>
      <c r="AU860" s="221" t="s">
        <v>86</v>
      </c>
      <c r="AV860" s="13" t="s">
        <v>84</v>
      </c>
      <c r="AW860" s="13" t="s">
        <v>32</v>
      </c>
      <c r="AX860" s="13" t="s">
        <v>76</v>
      </c>
      <c r="AY860" s="221" t="s">
        <v>135</v>
      </c>
    </row>
    <row r="861" spans="2:51" s="14" customFormat="1" ht="12">
      <c r="B861" s="222"/>
      <c r="C861" s="223"/>
      <c r="D861" s="194" t="s">
        <v>237</v>
      </c>
      <c r="E861" s="224" t="s">
        <v>1</v>
      </c>
      <c r="F861" s="225" t="s">
        <v>748</v>
      </c>
      <c r="G861" s="223"/>
      <c r="H861" s="226">
        <v>45.6</v>
      </c>
      <c r="I861" s="227"/>
      <c r="J861" s="223"/>
      <c r="K861" s="223"/>
      <c r="L861" s="228"/>
      <c r="M861" s="229"/>
      <c r="N861" s="230"/>
      <c r="O861" s="230"/>
      <c r="P861" s="230"/>
      <c r="Q861" s="230"/>
      <c r="R861" s="230"/>
      <c r="S861" s="230"/>
      <c r="T861" s="231"/>
      <c r="AT861" s="232" t="s">
        <v>237</v>
      </c>
      <c r="AU861" s="232" t="s">
        <v>86</v>
      </c>
      <c r="AV861" s="14" t="s">
        <v>86</v>
      </c>
      <c r="AW861" s="14" t="s">
        <v>32</v>
      </c>
      <c r="AX861" s="14" t="s">
        <v>76</v>
      </c>
      <c r="AY861" s="232" t="s">
        <v>135</v>
      </c>
    </row>
    <row r="862" spans="2:51" s="13" customFormat="1" ht="12">
      <c r="B862" s="212"/>
      <c r="C862" s="213"/>
      <c r="D862" s="194" t="s">
        <v>237</v>
      </c>
      <c r="E862" s="214" t="s">
        <v>1</v>
      </c>
      <c r="F862" s="215" t="s">
        <v>749</v>
      </c>
      <c r="G862" s="213"/>
      <c r="H862" s="214" t="s">
        <v>1</v>
      </c>
      <c r="I862" s="216"/>
      <c r="J862" s="213"/>
      <c r="K862" s="213"/>
      <c r="L862" s="217"/>
      <c r="M862" s="218"/>
      <c r="N862" s="219"/>
      <c r="O862" s="219"/>
      <c r="P862" s="219"/>
      <c r="Q862" s="219"/>
      <c r="R862" s="219"/>
      <c r="S862" s="219"/>
      <c r="T862" s="220"/>
      <c r="AT862" s="221" t="s">
        <v>237</v>
      </c>
      <c r="AU862" s="221" t="s">
        <v>86</v>
      </c>
      <c r="AV862" s="13" t="s">
        <v>84</v>
      </c>
      <c r="AW862" s="13" t="s">
        <v>32</v>
      </c>
      <c r="AX862" s="13" t="s">
        <v>76</v>
      </c>
      <c r="AY862" s="221" t="s">
        <v>135</v>
      </c>
    </row>
    <row r="863" spans="2:51" s="14" customFormat="1" ht="12">
      <c r="B863" s="222"/>
      <c r="C863" s="223"/>
      <c r="D863" s="194" t="s">
        <v>237</v>
      </c>
      <c r="E863" s="224" t="s">
        <v>1</v>
      </c>
      <c r="F863" s="225" t="s">
        <v>750</v>
      </c>
      <c r="G863" s="223"/>
      <c r="H863" s="226">
        <v>41.4</v>
      </c>
      <c r="I863" s="227"/>
      <c r="J863" s="223"/>
      <c r="K863" s="223"/>
      <c r="L863" s="228"/>
      <c r="M863" s="229"/>
      <c r="N863" s="230"/>
      <c r="O863" s="230"/>
      <c r="P863" s="230"/>
      <c r="Q863" s="230"/>
      <c r="R863" s="230"/>
      <c r="S863" s="230"/>
      <c r="T863" s="231"/>
      <c r="AT863" s="232" t="s">
        <v>237</v>
      </c>
      <c r="AU863" s="232" t="s">
        <v>86</v>
      </c>
      <c r="AV863" s="14" t="s">
        <v>86</v>
      </c>
      <c r="AW863" s="14" t="s">
        <v>32</v>
      </c>
      <c r="AX863" s="14" t="s">
        <v>76</v>
      </c>
      <c r="AY863" s="232" t="s">
        <v>135</v>
      </c>
    </row>
    <row r="864" spans="2:51" s="13" customFormat="1" ht="12">
      <c r="B864" s="212"/>
      <c r="C864" s="213"/>
      <c r="D864" s="194" t="s">
        <v>237</v>
      </c>
      <c r="E864" s="214" t="s">
        <v>1</v>
      </c>
      <c r="F864" s="215" t="s">
        <v>751</v>
      </c>
      <c r="G864" s="213"/>
      <c r="H864" s="214" t="s">
        <v>1</v>
      </c>
      <c r="I864" s="216"/>
      <c r="J864" s="213"/>
      <c r="K864" s="213"/>
      <c r="L864" s="217"/>
      <c r="M864" s="218"/>
      <c r="N864" s="219"/>
      <c r="O864" s="219"/>
      <c r="P864" s="219"/>
      <c r="Q864" s="219"/>
      <c r="R864" s="219"/>
      <c r="S864" s="219"/>
      <c r="T864" s="220"/>
      <c r="AT864" s="221" t="s">
        <v>237</v>
      </c>
      <c r="AU864" s="221" t="s">
        <v>86</v>
      </c>
      <c r="AV864" s="13" t="s">
        <v>84</v>
      </c>
      <c r="AW864" s="13" t="s">
        <v>32</v>
      </c>
      <c r="AX864" s="13" t="s">
        <v>76</v>
      </c>
      <c r="AY864" s="221" t="s">
        <v>135</v>
      </c>
    </row>
    <row r="865" spans="2:51" s="14" customFormat="1" ht="12">
      <c r="B865" s="222"/>
      <c r="C865" s="223"/>
      <c r="D865" s="194" t="s">
        <v>237</v>
      </c>
      <c r="E865" s="224" t="s">
        <v>1</v>
      </c>
      <c r="F865" s="225" t="s">
        <v>752</v>
      </c>
      <c r="G865" s="223"/>
      <c r="H865" s="226">
        <v>47.25</v>
      </c>
      <c r="I865" s="227"/>
      <c r="J865" s="223"/>
      <c r="K865" s="223"/>
      <c r="L865" s="228"/>
      <c r="M865" s="229"/>
      <c r="N865" s="230"/>
      <c r="O865" s="230"/>
      <c r="P865" s="230"/>
      <c r="Q865" s="230"/>
      <c r="R865" s="230"/>
      <c r="S865" s="230"/>
      <c r="T865" s="231"/>
      <c r="AT865" s="232" t="s">
        <v>237</v>
      </c>
      <c r="AU865" s="232" t="s">
        <v>86</v>
      </c>
      <c r="AV865" s="14" t="s">
        <v>86</v>
      </c>
      <c r="AW865" s="14" t="s">
        <v>32</v>
      </c>
      <c r="AX865" s="14" t="s">
        <v>76</v>
      </c>
      <c r="AY865" s="232" t="s">
        <v>135</v>
      </c>
    </row>
    <row r="866" spans="2:51" s="13" customFormat="1" ht="12">
      <c r="B866" s="212"/>
      <c r="C866" s="213"/>
      <c r="D866" s="194" t="s">
        <v>237</v>
      </c>
      <c r="E866" s="214" t="s">
        <v>1</v>
      </c>
      <c r="F866" s="215" t="s">
        <v>758</v>
      </c>
      <c r="G866" s="213"/>
      <c r="H866" s="214" t="s">
        <v>1</v>
      </c>
      <c r="I866" s="216"/>
      <c r="J866" s="213"/>
      <c r="K866" s="213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237</v>
      </c>
      <c r="AU866" s="221" t="s">
        <v>86</v>
      </c>
      <c r="AV866" s="13" t="s">
        <v>84</v>
      </c>
      <c r="AW866" s="13" t="s">
        <v>32</v>
      </c>
      <c r="AX866" s="13" t="s">
        <v>76</v>
      </c>
      <c r="AY866" s="221" t="s">
        <v>135</v>
      </c>
    </row>
    <row r="867" spans="2:51" s="14" customFormat="1" ht="12">
      <c r="B867" s="222"/>
      <c r="C867" s="223"/>
      <c r="D867" s="194" t="s">
        <v>237</v>
      </c>
      <c r="E867" s="224" t="s">
        <v>1</v>
      </c>
      <c r="F867" s="225" t="s">
        <v>286</v>
      </c>
      <c r="G867" s="223"/>
      <c r="H867" s="226">
        <v>17</v>
      </c>
      <c r="I867" s="227"/>
      <c r="J867" s="223"/>
      <c r="K867" s="223"/>
      <c r="L867" s="228"/>
      <c r="M867" s="229"/>
      <c r="N867" s="230"/>
      <c r="O867" s="230"/>
      <c r="P867" s="230"/>
      <c r="Q867" s="230"/>
      <c r="R867" s="230"/>
      <c r="S867" s="230"/>
      <c r="T867" s="231"/>
      <c r="AT867" s="232" t="s">
        <v>237</v>
      </c>
      <c r="AU867" s="232" t="s">
        <v>86</v>
      </c>
      <c r="AV867" s="14" t="s">
        <v>86</v>
      </c>
      <c r="AW867" s="14" t="s">
        <v>32</v>
      </c>
      <c r="AX867" s="14" t="s">
        <v>76</v>
      </c>
      <c r="AY867" s="232" t="s">
        <v>135</v>
      </c>
    </row>
    <row r="868" spans="2:51" s="15" customFormat="1" ht="12">
      <c r="B868" s="233"/>
      <c r="C868" s="234"/>
      <c r="D868" s="194" t="s">
        <v>237</v>
      </c>
      <c r="E868" s="235" t="s">
        <v>1</v>
      </c>
      <c r="F868" s="236" t="s">
        <v>240</v>
      </c>
      <c r="G868" s="234"/>
      <c r="H868" s="237">
        <v>151.25</v>
      </c>
      <c r="I868" s="238"/>
      <c r="J868" s="234"/>
      <c r="K868" s="234"/>
      <c r="L868" s="239"/>
      <c r="M868" s="240"/>
      <c r="N868" s="241"/>
      <c r="O868" s="241"/>
      <c r="P868" s="241"/>
      <c r="Q868" s="241"/>
      <c r="R868" s="241"/>
      <c r="S868" s="241"/>
      <c r="T868" s="242"/>
      <c r="AT868" s="243" t="s">
        <v>237</v>
      </c>
      <c r="AU868" s="243" t="s">
        <v>86</v>
      </c>
      <c r="AV868" s="15" t="s">
        <v>140</v>
      </c>
      <c r="AW868" s="15" t="s">
        <v>32</v>
      </c>
      <c r="AX868" s="15" t="s">
        <v>84</v>
      </c>
      <c r="AY868" s="243" t="s">
        <v>135</v>
      </c>
    </row>
    <row r="869" spans="1:65" s="2" customFormat="1" ht="24.2" customHeight="1">
      <c r="A869" s="35"/>
      <c r="B869" s="36"/>
      <c r="C869" s="244" t="s">
        <v>557</v>
      </c>
      <c r="D869" s="244" t="s">
        <v>251</v>
      </c>
      <c r="E869" s="245" t="s">
        <v>885</v>
      </c>
      <c r="F869" s="246" t="s">
        <v>886</v>
      </c>
      <c r="G869" s="247" t="s">
        <v>236</v>
      </c>
      <c r="H869" s="248">
        <v>14.721</v>
      </c>
      <c r="I869" s="249"/>
      <c r="J869" s="250">
        <f>ROUND(I869*H869,2)</f>
        <v>0</v>
      </c>
      <c r="K869" s="251"/>
      <c r="L869" s="252"/>
      <c r="M869" s="253" t="s">
        <v>1</v>
      </c>
      <c r="N869" s="254" t="s">
        <v>41</v>
      </c>
      <c r="O869" s="72"/>
      <c r="P869" s="190">
        <f>O869*H869</f>
        <v>0</v>
      </c>
      <c r="Q869" s="190">
        <v>0</v>
      </c>
      <c r="R869" s="190">
        <f>Q869*H869</f>
        <v>0</v>
      </c>
      <c r="S869" s="190">
        <v>0</v>
      </c>
      <c r="T869" s="191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2" t="s">
        <v>289</v>
      </c>
      <c r="AT869" s="192" t="s">
        <v>251</v>
      </c>
      <c r="AU869" s="192" t="s">
        <v>86</v>
      </c>
      <c r="AY869" s="18" t="s">
        <v>135</v>
      </c>
      <c r="BE869" s="193">
        <f>IF(N869="základní",J869,0)</f>
        <v>0</v>
      </c>
      <c r="BF869" s="193">
        <f>IF(N869="snížená",J869,0)</f>
        <v>0</v>
      </c>
      <c r="BG869" s="193">
        <f>IF(N869="zákl. přenesená",J869,0)</f>
        <v>0</v>
      </c>
      <c r="BH869" s="193">
        <f>IF(N869="sníž. přenesená",J869,0)</f>
        <v>0</v>
      </c>
      <c r="BI869" s="193">
        <f>IF(N869="nulová",J869,0)</f>
        <v>0</v>
      </c>
      <c r="BJ869" s="18" t="s">
        <v>84</v>
      </c>
      <c r="BK869" s="193">
        <f>ROUND(I869*H869,2)</f>
        <v>0</v>
      </c>
      <c r="BL869" s="18" t="s">
        <v>171</v>
      </c>
      <c r="BM869" s="192" t="s">
        <v>887</v>
      </c>
    </row>
    <row r="870" spans="2:51" s="13" customFormat="1" ht="12">
      <c r="B870" s="212"/>
      <c r="C870" s="213"/>
      <c r="D870" s="194" t="s">
        <v>237</v>
      </c>
      <c r="E870" s="214" t="s">
        <v>1</v>
      </c>
      <c r="F870" s="215" t="s">
        <v>757</v>
      </c>
      <c r="G870" s="213"/>
      <c r="H870" s="214" t="s">
        <v>1</v>
      </c>
      <c r="I870" s="216"/>
      <c r="J870" s="213"/>
      <c r="K870" s="213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237</v>
      </c>
      <c r="AU870" s="221" t="s">
        <v>86</v>
      </c>
      <c r="AV870" s="13" t="s">
        <v>84</v>
      </c>
      <c r="AW870" s="13" t="s">
        <v>32</v>
      </c>
      <c r="AX870" s="13" t="s">
        <v>76</v>
      </c>
      <c r="AY870" s="221" t="s">
        <v>135</v>
      </c>
    </row>
    <row r="871" spans="2:51" s="14" customFormat="1" ht="12">
      <c r="B871" s="222"/>
      <c r="C871" s="223"/>
      <c r="D871" s="194" t="s">
        <v>237</v>
      </c>
      <c r="E871" s="224" t="s">
        <v>1</v>
      </c>
      <c r="F871" s="225" t="s">
        <v>888</v>
      </c>
      <c r="G871" s="223"/>
      <c r="H871" s="226">
        <v>4.788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237</v>
      </c>
      <c r="AU871" s="232" t="s">
        <v>86</v>
      </c>
      <c r="AV871" s="14" t="s">
        <v>86</v>
      </c>
      <c r="AW871" s="14" t="s">
        <v>32</v>
      </c>
      <c r="AX871" s="14" t="s">
        <v>76</v>
      </c>
      <c r="AY871" s="232" t="s">
        <v>135</v>
      </c>
    </row>
    <row r="872" spans="2:51" s="13" customFormat="1" ht="12">
      <c r="B872" s="212"/>
      <c r="C872" s="213"/>
      <c r="D872" s="194" t="s">
        <v>237</v>
      </c>
      <c r="E872" s="214" t="s">
        <v>1</v>
      </c>
      <c r="F872" s="215" t="s">
        <v>749</v>
      </c>
      <c r="G872" s="213"/>
      <c r="H872" s="214" t="s">
        <v>1</v>
      </c>
      <c r="I872" s="216"/>
      <c r="J872" s="213"/>
      <c r="K872" s="213"/>
      <c r="L872" s="217"/>
      <c r="M872" s="218"/>
      <c r="N872" s="219"/>
      <c r="O872" s="219"/>
      <c r="P872" s="219"/>
      <c r="Q872" s="219"/>
      <c r="R872" s="219"/>
      <c r="S872" s="219"/>
      <c r="T872" s="220"/>
      <c r="AT872" s="221" t="s">
        <v>237</v>
      </c>
      <c r="AU872" s="221" t="s">
        <v>86</v>
      </c>
      <c r="AV872" s="13" t="s">
        <v>84</v>
      </c>
      <c r="AW872" s="13" t="s">
        <v>32</v>
      </c>
      <c r="AX872" s="13" t="s">
        <v>76</v>
      </c>
      <c r="AY872" s="221" t="s">
        <v>135</v>
      </c>
    </row>
    <row r="873" spans="2:51" s="14" customFormat="1" ht="12">
      <c r="B873" s="222"/>
      <c r="C873" s="223"/>
      <c r="D873" s="194" t="s">
        <v>237</v>
      </c>
      <c r="E873" s="224" t="s">
        <v>1</v>
      </c>
      <c r="F873" s="225" t="s">
        <v>889</v>
      </c>
      <c r="G873" s="223"/>
      <c r="H873" s="226">
        <v>2.898</v>
      </c>
      <c r="I873" s="227"/>
      <c r="J873" s="223"/>
      <c r="K873" s="223"/>
      <c r="L873" s="228"/>
      <c r="M873" s="229"/>
      <c r="N873" s="230"/>
      <c r="O873" s="230"/>
      <c r="P873" s="230"/>
      <c r="Q873" s="230"/>
      <c r="R873" s="230"/>
      <c r="S873" s="230"/>
      <c r="T873" s="231"/>
      <c r="AT873" s="232" t="s">
        <v>237</v>
      </c>
      <c r="AU873" s="232" t="s">
        <v>86</v>
      </c>
      <c r="AV873" s="14" t="s">
        <v>86</v>
      </c>
      <c r="AW873" s="14" t="s">
        <v>32</v>
      </c>
      <c r="AX873" s="14" t="s">
        <v>76</v>
      </c>
      <c r="AY873" s="232" t="s">
        <v>135</v>
      </c>
    </row>
    <row r="874" spans="2:51" s="13" customFormat="1" ht="12">
      <c r="B874" s="212"/>
      <c r="C874" s="213"/>
      <c r="D874" s="194" t="s">
        <v>237</v>
      </c>
      <c r="E874" s="214" t="s">
        <v>1</v>
      </c>
      <c r="F874" s="215" t="s">
        <v>751</v>
      </c>
      <c r="G874" s="213"/>
      <c r="H874" s="214" t="s">
        <v>1</v>
      </c>
      <c r="I874" s="216"/>
      <c r="J874" s="213"/>
      <c r="K874" s="213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237</v>
      </c>
      <c r="AU874" s="221" t="s">
        <v>86</v>
      </c>
      <c r="AV874" s="13" t="s">
        <v>84</v>
      </c>
      <c r="AW874" s="13" t="s">
        <v>32</v>
      </c>
      <c r="AX874" s="13" t="s">
        <v>76</v>
      </c>
      <c r="AY874" s="221" t="s">
        <v>135</v>
      </c>
    </row>
    <row r="875" spans="2:51" s="14" customFormat="1" ht="12">
      <c r="B875" s="222"/>
      <c r="C875" s="223"/>
      <c r="D875" s="194" t="s">
        <v>237</v>
      </c>
      <c r="E875" s="224" t="s">
        <v>1</v>
      </c>
      <c r="F875" s="225" t="s">
        <v>890</v>
      </c>
      <c r="G875" s="223"/>
      <c r="H875" s="226">
        <v>4.961</v>
      </c>
      <c r="I875" s="227"/>
      <c r="J875" s="223"/>
      <c r="K875" s="223"/>
      <c r="L875" s="228"/>
      <c r="M875" s="229"/>
      <c r="N875" s="230"/>
      <c r="O875" s="230"/>
      <c r="P875" s="230"/>
      <c r="Q875" s="230"/>
      <c r="R875" s="230"/>
      <c r="S875" s="230"/>
      <c r="T875" s="231"/>
      <c r="AT875" s="232" t="s">
        <v>237</v>
      </c>
      <c r="AU875" s="232" t="s">
        <v>86</v>
      </c>
      <c r="AV875" s="14" t="s">
        <v>86</v>
      </c>
      <c r="AW875" s="14" t="s">
        <v>32</v>
      </c>
      <c r="AX875" s="14" t="s">
        <v>76</v>
      </c>
      <c r="AY875" s="232" t="s">
        <v>135</v>
      </c>
    </row>
    <row r="876" spans="2:51" s="13" customFormat="1" ht="12">
      <c r="B876" s="212"/>
      <c r="C876" s="213"/>
      <c r="D876" s="194" t="s">
        <v>237</v>
      </c>
      <c r="E876" s="214" t="s">
        <v>1</v>
      </c>
      <c r="F876" s="215" t="s">
        <v>758</v>
      </c>
      <c r="G876" s="213"/>
      <c r="H876" s="214" t="s">
        <v>1</v>
      </c>
      <c r="I876" s="216"/>
      <c r="J876" s="213"/>
      <c r="K876" s="213"/>
      <c r="L876" s="217"/>
      <c r="M876" s="218"/>
      <c r="N876" s="219"/>
      <c r="O876" s="219"/>
      <c r="P876" s="219"/>
      <c r="Q876" s="219"/>
      <c r="R876" s="219"/>
      <c r="S876" s="219"/>
      <c r="T876" s="220"/>
      <c r="AT876" s="221" t="s">
        <v>237</v>
      </c>
      <c r="AU876" s="221" t="s">
        <v>86</v>
      </c>
      <c r="AV876" s="13" t="s">
        <v>84</v>
      </c>
      <c r="AW876" s="13" t="s">
        <v>32</v>
      </c>
      <c r="AX876" s="13" t="s">
        <v>76</v>
      </c>
      <c r="AY876" s="221" t="s">
        <v>135</v>
      </c>
    </row>
    <row r="877" spans="2:51" s="14" customFormat="1" ht="12">
      <c r="B877" s="222"/>
      <c r="C877" s="223"/>
      <c r="D877" s="194" t="s">
        <v>237</v>
      </c>
      <c r="E877" s="224" t="s">
        <v>1</v>
      </c>
      <c r="F877" s="225" t="s">
        <v>891</v>
      </c>
      <c r="G877" s="223"/>
      <c r="H877" s="226">
        <v>1.785</v>
      </c>
      <c r="I877" s="227"/>
      <c r="J877" s="223"/>
      <c r="K877" s="223"/>
      <c r="L877" s="228"/>
      <c r="M877" s="229"/>
      <c r="N877" s="230"/>
      <c r="O877" s="230"/>
      <c r="P877" s="230"/>
      <c r="Q877" s="230"/>
      <c r="R877" s="230"/>
      <c r="S877" s="230"/>
      <c r="T877" s="231"/>
      <c r="AT877" s="232" t="s">
        <v>237</v>
      </c>
      <c r="AU877" s="232" t="s">
        <v>86</v>
      </c>
      <c r="AV877" s="14" t="s">
        <v>86</v>
      </c>
      <c r="AW877" s="14" t="s">
        <v>32</v>
      </c>
      <c r="AX877" s="14" t="s">
        <v>76</v>
      </c>
      <c r="AY877" s="232" t="s">
        <v>135</v>
      </c>
    </row>
    <row r="878" spans="2:51" s="15" customFormat="1" ht="12">
      <c r="B878" s="233"/>
      <c r="C878" s="234"/>
      <c r="D878" s="194" t="s">
        <v>237</v>
      </c>
      <c r="E878" s="235" t="s">
        <v>1</v>
      </c>
      <c r="F878" s="236" t="s">
        <v>240</v>
      </c>
      <c r="G878" s="234"/>
      <c r="H878" s="237">
        <v>14.432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237</v>
      </c>
      <c r="AU878" s="243" t="s">
        <v>86</v>
      </c>
      <c r="AV878" s="15" t="s">
        <v>140</v>
      </c>
      <c r="AW878" s="15" t="s">
        <v>32</v>
      </c>
      <c r="AX878" s="15" t="s">
        <v>76</v>
      </c>
      <c r="AY878" s="243" t="s">
        <v>135</v>
      </c>
    </row>
    <row r="879" spans="2:51" s="14" customFormat="1" ht="12">
      <c r="B879" s="222"/>
      <c r="C879" s="223"/>
      <c r="D879" s="194" t="s">
        <v>237</v>
      </c>
      <c r="E879" s="224" t="s">
        <v>1</v>
      </c>
      <c r="F879" s="225" t="s">
        <v>892</v>
      </c>
      <c r="G879" s="223"/>
      <c r="H879" s="226">
        <v>14.721</v>
      </c>
      <c r="I879" s="227"/>
      <c r="J879" s="223"/>
      <c r="K879" s="223"/>
      <c r="L879" s="228"/>
      <c r="M879" s="229"/>
      <c r="N879" s="230"/>
      <c r="O879" s="230"/>
      <c r="P879" s="230"/>
      <c r="Q879" s="230"/>
      <c r="R879" s="230"/>
      <c r="S879" s="230"/>
      <c r="T879" s="231"/>
      <c r="AT879" s="232" t="s">
        <v>237</v>
      </c>
      <c r="AU879" s="232" t="s">
        <v>86</v>
      </c>
      <c r="AV879" s="14" t="s">
        <v>86</v>
      </c>
      <c r="AW879" s="14" t="s">
        <v>32</v>
      </c>
      <c r="AX879" s="14" t="s">
        <v>76</v>
      </c>
      <c r="AY879" s="232" t="s">
        <v>135</v>
      </c>
    </row>
    <row r="880" spans="2:51" s="15" customFormat="1" ht="12">
      <c r="B880" s="233"/>
      <c r="C880" s="234"/>
      <c r="D880" s="194" t="s">
        <v>237</v>
      </c>
      <c r="E880" s="235" t="s">
        <v>1</v>
      </c>
      <c r="F880" s="236" t="s">
        <v>240</v>
      </c>
      <c r="G880" s="234"/>
      <c r="H880" s="237">
        <v>14.721</v>
      </c>
      <c r="I880" s="238"/>
      <c r="J880" s="234"/>
      <c r="K880" s="234"/>
      <c r="L880" s="239"/>
      <c r="M880" s="240"/>
      <c r="N880" s="241"/>
      <c r="O880" s="241"/>
      <c r="P880" s="241"/>
      <c r="Q880" s="241"/>
      <c r="R880" s="241"/>
      <c r="S880" s="241"/>
      <c r="T880" s="242"/>
      <c r="AT880" s="243" t="s">
        <v>237</v>
      </c>
      <c r="AU880" s="243" t="s">
        <v>86</v>
      </c>
      <c r="AV880" s="15" t="s">
        <v>140</v>
      </c>
      <c r="AW880" s="15" t="s">
        <v>32</v>
      </c>
      <c r="AX880" s="15" t="s">
        <v>84</v>
      </c>
      <c r="AY880" s="243" t="s">
        <v>135</v>
      </c>
    </row>
    <row r="881" spans="1:65" s="2" customFormat="1" ht="33" customHeight="1">
      <c r="A881" s="35"/>
      <c r="B881" s="36"/>
      <c r="C881" s="180" t="s">
        <v>893</v>
      </c>
      <c r="D881" s="180" t="s">
        <v>136</v>
      </c>
      <c r="E881" s="181" t="s">
        <v>894</v>
      </c>
      <c r="F881" s="182" t="s">
        <v>895</v>
      </c>
      <c r="G881" s="183" t="s">
        <v>269</v>
      </c>
      <c r="H881" s="184">
        <v>151.25</v>
      </c>
      <c r="I881" s="185"/>
      <c r="J881" s="186">
        <f>ROUND(I881*H881,2)</f>
        <v>0</v>
      </c>
      <c r="K881" s="187"/>
      <c r="L881" s="40"/>
      <c r="M881" s="188" t="s">
        <v>1</v>
      </c>
      <c r="N881" s="189" t="s">
        <v>41</v>
      </c>
      <c r="O881" s="72"/>
      <c r="P881" s="190">
        <f>O881*H881</f>
        <v>0</v>
      </c>
      <c r="Q881" s="190">
        <v>0</v>
      </c>
      <c r="R881" s="190">
        <f>Q881*H881</f>
        <v>0</v>
      </c>
      <c r="S881" s="190">
        <v>0</v>
      </c>
      <c r="T881" s="191">
        <f>S881*H881</f>
        <v>0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R881" s="192" t="s">
        <v>171</v>
      </c>
      <c r="AT881" s="192" t="s">
        <v>136</v>
      </c>
      <c r="AU881" s="192" t="s">
        <v>86</v>
      </c>
      <c r="AY881" s="18" t="s">
        <v>135</v>
      </c>
      <c r="BE881" s="193">
        <f>IF(N881="základní",J881,0)</f>
        <v>0</v>
      </c>
      <c r="BF881" s="193">
        <f>IF(N881="snížená",J881,0)</f>
        <v>0</v>
      </c>
      <c r="BG881" s="193">
        <f>IF(N881="zákl. přenesená",J881,0)</f>
        <v>0</v>
      </c>
      <c r="BH881" s="193">
        <f>IF(N881="sníž. přenesená",J881,0)</f>
        <v>0</v>
      </c>
      <c r="BI881" s="193">
        <f>IF(N881="nulová",J881,0)</f>
        <v>0</v>
      </c>
      <c r="BJ881" s="18" t="s">
        <v>84</v>
      </c>
      <c r="BK881" s="193">
        <f>ROUND(I881*H881,2)</f>
        <v>0</v>
      </c>
      <c r="BL881" s="18" t="s">
        <v>171</v>
      </c>
      <c r="BM881" s="192" t="s">
        <v>896</v>
      </c>
    </row>
    <row r="882" spans="2:51" s="13" customFormat="1" ht="12">
      <c r="B882" s="212"/>
      <c r="C882" s="213"/>
      <c r="D882" s="194" t="s">
        <v>237</v>
      </c>
      <c r="E882" s="214" t="s">
        <v>1</v>
      </c>
      <c r="F882" s="215" t="s">
        <v>757</v>
      </c>
      <c r="G882" s="213"/>
      <c r="H882" s="214" t="s">
        <v>1</v>
      </c>
      <c r="I882" s="216"/>
      <c r="J882" s="213"/>
      <c r="K882" s="213"/>
      <c r="L882" s="217"/>
      <c r="M882" s="218"/>
      <c r="N882" s="219"/>
      <c r="O882" s="219"/>
      <c r="P882" s="219"/>
      <c r="Q882" s="219"/>
      <c r="R882" s="219"/>
      <c r="S882" s="219"/>
      <c r="T882" s="220"/>
      <c r="AT882" s="221" t="s">
        <v>237</v>
      </c>
      <c r="AU882" s="221" t="s">
        <v>86</v>
      </c>
      <c r="AV882" s="13" t="s">
        <v>84</v>
      </c>
      <c r="AW882" s="13" t="s">
        <v>32</v>
      </c>
      <c r="AX882" s="13" t="s">
        <v>76</v>
      </c>
      <c r="AY882" s="221" t="s">
        <v>135</v>
      </c>
    </row>
    <row r="883" spans="2:51" s="14" customFormat="1" ht="12">
      <c r="B883" s="222"/>
      <c r="C883" s="223"/>
      <c r="D883" s="194" t="s">
        <v>237</v>
      </c>
      <c r="E883" s="224" t="s">
        <v>1</v>
      </c>
      <c r="F883" s="225" t="s">
        <v>748</v>
      </c>
      <c r="G883" s="223"/>
      <c r="H883" s="226">
        <v>45.6</v>
      </c>
      <c r="I883" s="227"/>
      <c r="J883" s="223"/>
      <c r="K883" s="223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237</v>
      </c>
      <c r="AU883" s="232" t="s">
        <v>86</v>
      </c>
      <c r="AV883" s="14" t="s">
        <v>86</v>
      </c>
      <c r="AW883" s="14" t="s">
        <v>32</v>
      </c>
      <c r="AX883" s="14" t="s">
        <v>76</v>
      </c>
      <c r="AY883" s="232" t="s">
        <v>135</v>
      </c>
    </row>
    <row r="884" spans="2:51" s="13" customFormat="1" ht="12">
      <c r="B884" s="212"/>
      <c r="C884" s="213"/>
      <c r="D884" s="194" t="s">
        <v>237</v>
      </c>
      <c r="E884" s="214" t="s">
        <v>1</v>
      </c>
      <c r="F884" s="215" t="s">
        <v>749</v>
      </c>
      <c r="G884" s="213"/>
      <c r="H884" s="214" t="s">
        <v>1</v>
      </c>
      <c r="I884" s="216"/>
      <c r="J884" s="213"/>
      <c r="K884" s="213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237</v>
      </c>
      <c r="AU884" s="221" t="s">
        <v>86</v>
      </c>
      <c r="AV884" s="13" t="s">
        <v>84</v>
      </c>
      <c r="AW884" s="13" t="s">
        <v>32</v>
      </c>
      <c r="AX884" s="13" t="s">
        <v>76</v>
      </c>
      <c r="AY884" s="221" t="s">
        <v>135</v>
      </c>
    </row>
    <row r="885" spans="2:51" s="14" customFormat="1" ht="12">
      <c r="B885" s="222"/>
      <c r="C885" s="223"/>
      <c r="D885" s="194" t="s">
        <v>237</v>
      </c>
      <c r="E885" s="224" t="s">
        <v>1</v>
      </c>
      <c r="F885" s="225" t="s">
        <v>750</v>
      </c>
      <c r="G885" s="223"/>
      <c r="H885" s="226">
        <v>41.4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237</v>
      </c>
      <c r="AU885" s="232" t="s">
        <v>86</v>
      </c>
      <c r="AV885" s="14" t="s">
        <v>86</v>
      </c>
      <c r="AW885" s="14" t="s">
        <v>32</v>
      </c>
      <c r="AX885" s="14" t="s">
        <v>76</v>
      </c>
      <c r="AY885" s="232" t="s">
        <v>135</v>
      </c>
    </row>
    <row r="886" spans="2:51" s="13" customFormat="1" ht="12">
      <c r="B886" s="212"/>
      <c r="C886" s="213"/>
      <c r="D886" s="194" t="s">
        <v>237</v>
      </c>
      <c r="E886" s="214" t="s">
        <v>1</v>
      </c>
      <c r="F886" s="215" t="s">
        <v>751</v>
      </c>
      <c r="G886" s="213"/>
      <c r="H886" s="214" t="s">
        <v>1</v>
      </c>
      <c r="I886" s="216"/>
      <c r="J886" s="213"/>
      <c r="K886" s="213"/>
      <c r="L886" s="217"/>
      <c r="M886" s="218"/>
      <c r="N886" s="219"/>
      <c r="O886" s="219"/>
      <c r="P886" s="219"/>
      <c r="Q886" s="219"/>
      <c r="R886" s="219"/>
      <c r="S886" s="219"/>
      <c r="T886" s="220"/>
      <c r="AT886" s="221" t="s">
        <v>237</v>
      </c>
      <c r="AU886" s="221" t="s">
        <v>86</v>
      </c>
      <c r="AV886" s="13" t="s">
        <v>84</v>
      </c>
      <c r="AW886" s="13" t="s">
        <v>32</v>
      </c>
      <c r="AX886" s="13" t="s">
        <v>76</v>
      </c>
      <c r="AY886" s="221" t="s">
        <v>135</v>
      </c>
    </row>
    <row r="887" spans="2:51" s="14" customFormat="1" ht="12">
      <c r="B887" s="222"/>
      <c r="C887" s="223"/>
      <c r="D887" s="194" t="s">
        <v>237</v>
      </c>
      <c r="E887" s="224" t="s">
        <v>1</v>
      </c>
      <c r="F887" s="225" t="s">
        <v>752</v>
      </c>
      <c r="G887" s="223"/>
      <c r="H887" s="226">
        <v>47.25</v>
      </c>
      <c r="I887" s="227"/>
      <c r="J887" s="223"/>
      <c r="K887" s="223"/>
      <c r="L887" s="228"/>
      <c r="M887" s="229"/>
      <c r="N887" s="230"/>
      <c r="O887" s="230"/>
      <c r="P887" s="230"/>
      <c r="Q887" s="230"/>
      <c r="R887" s="230"/>
      <c r="S887" s="230"/>
      <c r="T887" s="231"/>
      <c r="AT887" s="232" t="s">
        <v>237</v>
      </c>
      <c r="AU887" s="232" t="s">
        <v>86</v>
      </c>
      <c r="AV887" s="14" t="s">
        <v>86</v>
      </c>
      <c r="AW887" s="14" t="s">
        <v>32</v>
      </c>
      <c r="AX887" s="14" t="s">
        <v>76</v>
      </c>
      <c r="AY887" s="232" t="s">
        <v>135</v>
      </c>
    </row>
    <row r="888" spans="2:51" s="13" customFormat="1" ht="12">
      <c r="B888" s="212"/>
      <c r="C888" s="213"/>
      <c r="D888" s="194" t="s">
        <v>237</v>
      </c>
      <c r="E888" s="214" t="s">
        <v>1</v>
      </c>
      <c r="F888" s="215" t="s">
        <v>758</v>
      </c>
      <c r="G888" s="213"/>
      <c r="H888" s="214" t="s">
        <v>1</v>
      </c>
      <c r="I888" s="216"/>
      <c r="J888" s="213"/>
      <c r="K888" s="213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237</v>
      </c>
      <c r="AU888" s="221" t="s">
        <v>86</v>
      </c>
      <c r="AV888" s="13" t="s">
        <v>84</v>
      </c>
      <c r="AW888" s="13" t="s">
        <v>32</v>
      </c>
      <c r="AX888" s="13" t="s">
        <v>76</v>
      </c>
      <c r="AY888" s="221" t="s">
        <v>135</v>
      </c>
    </row>
    <row r="889" spans="2:51" s="14" customFormat="1" ht="12">
      <c r="B889" s="222"/>
      <c r="C889" s="223"/>
      <c r="D889" s="194" t="s">
        <v>237</v>
      </c>
      <c r="E889" s="224" t="s">
        <v>1</v>
      </c>
      <c r="F889" s="225" t="s">
        <v>286</v>
      </c>
      <c r="G889" s="223"/>
      <c r="H889" s="226">
        <v>17</v>
      </c>
      <c r="I889" s="227"/>
      <c r="J889" s="223"/>
      <c r="K889" s="223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237</v>
      </c>
      <c r="AU889" s="232" t="s">
        <v>86</v>
      </c>
      <c r="AV889" s="14" t="s">
        <v>86</v>
      </c>
      <c r="AW889" s="14" t="s">
        <v>32</v>
      </c>
      <c r="AX889" s="14" t="s">
        <v>76</v>
      </c>
      <c r="AY889" s="232" t="s">
        <v>135</v>
      </c>
    </row>
    <row r="890" spans="2:51" s="15" customFormat="1" ht="12">
      <c r="B890" s="233"/>
      <c r="C890" s="234"/>
      <c r="D890" s="194" t="s">
        <v>237</v>
      </c>
      <c r="E890" s="235" t="s">
        <v>1</v>
      </c>
      <c r="F890" s="236" t="s">
        <v>240</v>
      </c>
      <c r="G890" s="234"/>
      <c r="H890" s="237">
        <v>151.25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237</v>
      </c>
      <c r="AU890" s="243" t="s">
        <v>86</v>
      </c>
      <c r="AV890" s="15" t="s">
        <v>140</v>
      </c>
      <c r="AW890" s="15" t="s">
        <v>32</v>
      </c>
      <c r="AX890" s="15" t="s">
        <v>84</v>
      </c>
      <c r="AY890" s="243" t="s">
        <v>135</v>
      </c>
    </row>
    <row r="891" spans="1:65" s="2" customFormat="1" ht="24.2" customHeight="1">
      <c r="A891" s="35"/>
      <c r="B891" s="36"/>
      <c r="C891" s="244" t="s">
        <v>560</v>
      </c>
      <c r="D891" s="244" t="s">
        <v>251</v>
      </c>
      <c r="E891" s="245" t="s">
        <v>897</v>
      </c>
      <c r="F891" s="246" t="s">
        <v>898</v>
      </c>
      <c r="G891" s="247" t="s">
        <v>269</v>
      </c>
      <c r="H891" s="248">
        <v>109.85</v>
      </c>
      <c r="I891" s="249"/>
      <c r="J891" s="250">
        <f>ROUND(I891*H891,2)</f>
        <v>0</v>
      </c>
      <c r="K891" s="251"/>
      <c r="L891" s="252"/>
      <c r="M891" s="253" t="s">
        <v>1</v>
      </c>
      <c r="N891" s="254" t="s">
        <v>41</v>
      </c>
      <c r="O891" s="72"/>
      <c r="P891" s="190">
        <f>O891*H891</f>
        <v>0</v>
      </c>
      <c r="Q891" s="190">
        <v>0</v>
      </c>
      <c r="R891" s="190">
        <f>Q891*H891</f>
        <v>0</v>
      </c>
      <c r="S891" s="190">
        <v>0</v>
      </c>
      <c r="T891" s="191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192" t="s">
        <v>289</v>
      </c>
      <c r="AT891" s="192" t="s">
        <v>251</v>
      </c>
      <c r="AU891" s="192" t="s">
        <v>86</v>
      </c>
      <c r="AY891" s="18" t="s">
        <v>135</v>
      </c>
      <c r="BE891" s="193">
        <f>IF(N891="základní",J891,0)</f>
        <v>0</v>
      </c>
      <c r="BF891" s="193">
        <f>IF(N891="snížená",J891,0)</f>
        <v>0</v>
      </c>
      <c r="BG891" s="193">
        <f>IF(N891="zákl. přenesená",J891,0)</f>
        <v>0</v>
      </c>
      <c r="BH891" s="193">
        <f>IF(N891="sníž. přenesená",J891,0)</f>
        <v>0</v>
      </c>
      <c r="BI891" s="193">
        <f>IF(N891="nulová",J891,0)</f>
        <v>0</v>
      </c>
      <c r="BJ891" s="18" t="s">
        <v>84</v>
      </c>
      <c r="BK891" s="193">
        <f>ROUND(I891*H891,2)</f>
        <v>0</v>
      </c>
      <c r="BL891" s="18" t="s">
        <v>171</v>
      </c>
      <c r="BM891" s="192" t="s">
        <v>899</v>
      </c>
    </row>
    <row r="892" spans="2:51" s="13" customFormat="1" ht="12">
      <c r="B892" s="212"/>
      <c r="C892" s="213"/>
      <c r="D892" s="194" t="s">
        <v>237</v>
      </c>
      <c r="E892" s="214" t="s">
        <v>1</v>
      </c>
      <c r="F892" s="215" t="s">
        <v>757</v>
      </c>
      <c r="G892" s="213"/>
      <c r="H892" s="214" t="s">
        <v>1</v>
      </c>
      <c r="I892" s="216"/>
      <c r="J892" s="213"/>
      <c r="K892" s="213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237</v>
      </c>
      <c r="AU892" s="221" t="s">
        <v>86</v>
      </c>
      <c r="AV892" s="13" t="s">
        <v>84</v>
      </c>
      <c r="AW892" s="13" t="s">
        <v>32</v>
      </c>
      <c r="AX892" s="13" t="s">
        <v>76</v>
      </c>
      <c r="AY892" s="221" t="s">
        <v>135</v>
      </c>
    </row>
    <row r="893" spans="2:51" s="14" customFormat="1" ht="12">
      <c r="B893" s="222"/>
      <c r="C893" s="223"/>
      <c r="D893" s="194" t="s">
        <v>237</v>
      </c>
      <c r="E893" s="224" t="s">
        <v>1</v>
      </c>
      <c r="F893" s="225" t="s">
        <v>748</v>
      </c>
      <c r="G893" s="223"/>
      <c r="H893" s="226">
        <v>45.6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237</v>
      </c>
      <c r="AU893" s="232" t="s">
        <v>86</v>
      </c>
      <c r="AV893" s="14" t="s">
        <v>86</v>
      </c>
      <c r="AW893" s="14" t="s">
        <v>32</v>
      </c>
      <c r="AX893" s="14" t="s">
        <v>76</v>
      </c>
      <c r="AY893" s="232" t="s">
        <v>135</v>
      </c>
    </row>
    <row r="894" spans="2:51" s="13" customFormat="1" ht="12">
      <c r="B894" s="212"/>
      <c r="C894" s="213"/>
      <c r="D894" s="194" t="s">
        <v>237</v>
      </c>
      <c r="E894" s="214" t="s">
        <v>1</v>
      </c>
      <c r="F894" s="215" t="s">
        <v>751</v>
      </c>
      <c r="G894" s="213"/>
      <c r="H894" s="214" t="s">
        <v>1</v>
      </c>
      <c r="I894" s="216"/>
      <c r="J894" s="213"/>
      <c r="K894" s="213"/>
      <c r="L894" s="217"/>
      <c r="M894" s="218"/>
      <c r="N894" s="219"/>
      <c r="O894" s="219"/>
      <c r="P894" s="219"/>
      <c r="Q894" s="219"/>
      <c r="R894" s="219"/>
      <c r="S894" s="219"/>
      <c r="T894" s="220"/>
      <c r="AT894" s="221" t="s">
        <v>237</v>
      </c>
      <c r="AU894" s="221" t="s">
        <v>86</v>
      </c>
      <c r="AV894" s="13" t="s">
        <v>84</v>
      </c>
      <c r="AW894" s="13" t="s">
        <v>32</v>
      </c>
      <c r="AX894" s="13" t="s">
        <v>76</v>
      </c>
      <c r="AY894" s="221" t="s">
        <v>135</v>
      </c>
    </row>
    <row r="895" spans="2:51" s="14" customFormat="1" ht="12">
      <c r="B895" s="222"/>
      <c r="C895" s="223"/>
      <c r="D895" s="194" t="s">
        <v>237</v>
      </c>
      <c r="E895" s="224" t="s">
        <v>1</v>
      </c>
      <c r="F895" s="225" t="s">
        <v>752</v>
      </c>
      <c r="G895" s="223"/>
      <c r="H895" s="226">
        <v>47.25</v>
      </c>
      <c r="I895" s="227"/>
      <c r="J895" s="223"/>
      <c r="K895" s="223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237</v>
      </c>
      <c r="AU895" s="232" t="s">
        <v>86</v>
      </c>
      <c r="AV895" s="14" t="s">
        <v>86</v>
      </c>
      <c r="AW895" s="14" t="s">
        <v>32</v>
      </c>
      <c r="AX895" s="14" t="s">
        <v>76</v>
      </c>
      <c r="AY895" s="232" t="s">
        <v>135</v>
      </c>
    </row>
    <row r="896" spans="2:51" s="13" customFormat="1" ht="12">
      <c r="B896" s="212"/>
      <c r="C896" s="213"/>
      <c r="D896" s="194" t="s">
        <v>237</v>
      </c>
      <c r="E896" s="214" t="s">
        <v>1</v>
      </c>
      <c r="F896" s="215" t="s">
        <v>758</v>
      </c>
      <c r="G896" s="213"/>
      <c r="H896" s="214" t="s">
        <v>1</v>
      </c>
      <c r="I896" s="216"/>
      <c r="J896" s="213"/>
      <c r="K896" s="213"/>
      <c r="L896" s="217"/>
      <c r="M896" s="218"/>
      <c r="N896" s="219"/>
      <c r="O896" s="219"/>
      <c r="P896" s="219"/>
      <c r="Q896" s="219"/>
      <c r="R896" s="219"/>
      <c r="S896" s="219"/>
      <c r="T896" s="220"/>
      <c r="AT896" s="221" t="s">
        <v>237</v>
      </c>
      <c r="AU896" s="221" t="s">
        <v>86</v>
      </c>
      <c r="AV896" s="13" t="s">
        <v>84</v>
      </c>
      <c r="AW896" s="13" t="s">
        <v>32</v>
      </c>
      <c r="AX896" s="13" t="s">
        <v>76</v>
      </c>
      <c r="AY896" s="221" t="s">
        <v>135</v>
      </c>
    </row>
    <row r="897" spans="2:51" s="14" customFormat="1" ht="12">
      <c r="B897" s="222"/>
      <c r="C897" s="223"/>
      <c r="D897" s="194" t="s">
        <v>237</v>
      </c>
      <c r="E897" s="224" t="s">
        <v>1</v>
      </c>
      <c r="F897" s="225" t="s">
        <v>286</v>
      </c>
      <c r="G897" s="223"/>
      <c r="H897" s="226">
        <v>17</v>
      </c>
      <c r="I897" s="227"/>
      <c r="J897" s="223"/>
      <c r="K897" s="223"/>
      <c r="L897" s="228"/>
      <c r="M897" s="229"/>
      <c r="N897" s="230"/>
      <c r="O897" s="230"/>
      <c r="P897" s="230"/>
      <c r="Q897" s="230"/>
      <c r="R897" s="230"/>
      <c r="S897" s="230"/>
      <c r="T897" s="231"/>
      <c r="AT897" s="232" t="s">
        <v>237</v>
      </c>
      <c r="AU897" s="232" t="s">
        <v>86</v>
      </c>
      <c r="AV897" s="14" t="s">
        <v>86</v>
      </c>
      <c r="AW897" s="14" t="s">
        <v>32</v>
      </c>
      <c r="AX897" s="14" t="s">
        <v>76</v>
      </c>
      <c r="AY897" s="232" t="s">
        <v>135</v>
      </c>
    </row>
    <row r="898" spans="2:51" s="15" customFormat="1" ht="12">
      <c r="B898" s="233"/>
      <c r="C898" s="234"/>
      <c r="D898" s="194" t="s">
        <v>237</v>
      </c>
      <c r="E898" s="235" t="s">
        <v>1</v>
      </c>
      <c r="F898" s="236" t="s">
        <v>240</v>
      </c>
      <c r="G898" s="234"/>
      <c r="H898" s="237">
        <v>109.85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AT898" s="243" t="s">
        <v>237</v>
      </c>
      <c r="AU898" s="243" t="s">
        <v>86</v>
      </c>
      <c r="AV898" s="15" t="s">
        <v>140</v>
      </c>
      <c r="AW898" s="15" t="s">
        <v>32</v>
      </c>
      <c r="AX898" s="15" t="s">
        <v>84</v>
      </c>
      <c r="AY898" s="243" t="s">
        <v>135</v>
      </c>
    </row>
    <row r="899" spans="1:65" s="2" customFormat="1" ht="24.2" customHeight="1">
      <c r="A899" s="35"/>
      <c r="B899" s="36"/>
      <c r="C899" s="244" t="s">
        <v>900</v>
      </c>
      <c r="D899" s="244" t="s">
        <v>251</v>
      </c>
      <c r="E899" s="245" t="s">
        <v>901</v>
      </c>
      <c r="F899" s="246" t="s">
        <v>902</v>
      </c>
      <c r="G899" s="247" t="s">
        <v>269</v>
      </c>
      <c r="H899" s="248">
        <v>41.4</v>
      </c>
      <c r="I899" s="249"/>
      <c r="J899" s="250">
        <f>ROUND(I899*H899,2)</f>
        <v>0</v>
      </c>
      <c r="K899" s="251"/>
      <c r="L899" s="252"/>
      <c r="M899" s="253" t="s">
        <v>1</v>
      </c>
      <c r="N899" s="254" t="s">
        <v>41</v>
      </c>
      <c r="O899" s="72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2" t="s">
        <v>289</v>
      </c>
      <c r="AT899" s="192" t="s">
        <v>251</v>
      </c>
      <c r="AU899" s="192" t="s">
        <v>86</v>
      </c>
      <c r="AY899" s="18" t="s">
        <v>135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8" t="s">
        <v>84</v>
      </c>
      <c r="BK899" s="193">
        <f>ROUND(I899*H899,2)</f>
        <v>0</v>
      </c>
      <c r="BL899" s="18" t="s">
        <v>171</v>
      </c>
      <c r="BM899" s="192" t="s">
        <v>903</v>
      </c>
    </row>
    <row r="900" spans="2:51" s="13" customFormat="1" ht="12">
      <c r="B900" s="212"/>
      <c r="C900" s="213"/>
      <c r="D900" s="194" t="s">
        <v>237</v>
      </c>
      <c r="E900" s="214" t="s">
        <v>1</v>
      </c>
      <c r="F900" s="215" t="s">
        <v>749</v>
      </c>
      <c r="G900" s="213"/>
      <c r="H900" s="214" t="s">
        <v>1</v>
      </c>
      <c r="I900" s="216"/>
      <c r="J900" s="213"/>
      <c r="K900" s="213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237</v>
      </c>
      <c r="AU900" s="221" t="s">
        <v>86</v>
      </c>
      <c r="AV900" s="13" t="s">
        <v>84</v>
      </c>
      <c r="AW900" s="13" t="s">
        <v>32</v>
      </c>
      <c r="AX900" s="13" t="s">
        <v>76</v>
      </c>
      <c r="AY900" s="221" t="s">
        <v>135</v>
      </c>
    </row>
    <row r="901" spans="2:51" s="14" customFormat="1" ht="12">
      <c r="B901" s="222"/>
      <c r="C901" s="223"/>
      <c r="D901" s="194" t="s">
        <v>237</v>
      </c>
      <c r="E901" s="224" t="s">
        <v>1</v>
      </c>
      <c r="F901" s="225" t="s">
        <v>750</v>
      </c>
      <c r="G901" s="223"/>
      <c r="H901" s="226">
        <v>41.4</v>
      </c>
      <c r="I901" s="227"/>
      <c r="J901" s="223"/>
      <c r="K901" s="223"/>
      <c r="L901" s="228"/>
      <c r="M901" s="229"/>
      <c r="N901" s="230"/>
      <c r="O901" s="230"/>
      <c r="P901" s="230"/>
      <c r="Q901" s="230"/>
      <c r="R901" s="230"/>
      <c r="S901" s="230"/>
      <c r="T901" s="231"/>
      <c r="AT901" s="232" t="s">
        <v>237</v>
      </c>
      <c r="AU901" s="232" t="s">
        <v>86</v>
      </c>
      <c r="AV901" s="14" t="s">
        <v>86</v>
      </c>
      <c r="AW901" s="14" t="s">
        <v>32</v>
      </c>
      <c r="AX901" s="14" t="s">
        <v>76</v>
      </c>
      <c r="AY901" s="232" t="s">
        <v>135</v>
      </c>
    </row>
    <row r="902" spans="2:51" s="15" customFormat="1" ht="12">
      <c r="B902" s="233"/>
      <c r="C902" s="234"/>
      <c r="D902" s="194" t="s">
        <v>237</v>
      </c>
      <c r="E902" s="235" t="s">
        <v>1</v>
      </c>
      <c r="F902" s="236" t="s">
        <v>240</v>
      </c>
      <c r="G902" s="234"/>
      <c r="H902" s="237">
        <v>41.4</v>
      </c>
      <c r="I902" s="238"/>
      <c r="J902" s="234"/>
      <c r="K902" s="234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237</v>
      </c>
      <c r="AU902" s="243" t="s">
        <v>86</v>
      </c>
      <c r="AV902" s="15" t="s">
        <v>140</v>
      </c>
      <c r="AW902" s="15" t="s">
        <v>32</v>
      </c>
      <c r="AX902" s="15" t="s">
        <v>84</v>
      </c>
      <c r="AY902" s="243" t="s">
        <v>135</v>
      </c>
    </row>
    <row r="903" spans="1:65" s="2" customFormat="1" ht="24.2" customHeight="1">
      <c r="A903" s="35"/>
      <c r="B903" s="36"/>
      <c r="C903" s="180" t="s">
        <v>565</v>
      </c>
      <c r="D903" s="180" t="s">
        <v>136</v>
      </c>
      <c r="E903" s="181" t="s">
        <v>904</v>
      </c>
      <c r="F903" s="182" t="s">
        <v>905</v>
      </c>
      <c r="G903" s="183" t="s">
        <v>740</v>
      </c>
      <c r="H903" s="266"/>
      <c r="I903" s="185"/>
      <c r="J903" s="186">
        <f>ROUND(I903*H903,2)</f>
        <v>0</v>
      </c>
      <c r="K903" s="187"/>
      <c r="L903" s="40"/>
      <c r="M903" s="188" t="s">
        <v>1</v>
      </c>
      <c r="N903" s="189" t="s">
        <v>41</v>
      </c>
      <c r="O903" s="72"/>
      <c r="P903" s="190">
        <f>O903*H903</f>
        <v>0</v>
      </c>
      <c r="Q903" s="190">
        <v>0</v>
      </c>
      <c r="R903" s="190">
        <f>Q903*H903</f>
        <v>0</v>
      </c>
      <c r="S903" s="190">
        <v>0</v>
      </c>
      <c r="T903" s="191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92" t="s">
        <v>171</v>
      </c>
      <c r="AT903" s="192" t="s">
        <v>136</v>
      </c>
      <c r="AU903" s="192" t="s">
        <v>86</v>
      </c>
      <c r="AY903" s="18" t="s">
        <v>135</v>
      </c>
      <c r="BE903" s="193">
        <f>IF(N903="základní",J903,0)</f>
        <v>0</v>
      </c>
      <c r="BF903" s="193">
        <f>IF(N903="snížená",J903,0)</f>
        <v>0</v>
      </c>
      <c r="BG903" s="193">
        <f>IF(N903="zákl. přenesená",J903,0)</f>
        <v>0</v>
      </c>
      <c r="BH903" s="193">
        <f>IF(N903="sníž. přenesená",J903,0)</f>
        <v>0</v>
      </c>
      <c r="BI903" s="193">
        <f>IF(N903="nulová",J903,0)</f>
        <v>0</v>
      </c>
      <c r="BJ903" s="18" t="s">
        <v>84</v>
      </c>
      <c r="BK903" s="193">
        <f>ROUND(I903*H903,2)</f>
        <v>0</v>
      </c>
      <c r="BL903" s="18" t="s">
        <v>171</v>
      </c>
      <c r="BM903" s="192" t="s">
        <v>906</v>
      </c>
    </row>
    <row r="904" spans="2:63" s="11" customFormat="1" ht="22.9" customHeight="1">
      <c r="B904" s="166"/>
      <c r="C904" s="167"/>
      <c r="D904" s="168" t="s">
        <v>75</v>
      </c>
      <c r="E904" s="210" t="s">
        <v>907</v>
      </c>
      <c r="F904" s="210" t="s">
        <v>908</v>
      </c>
      <c r="G904" s="167"/>
      <c r="H904" s="167"/>
      <c r="I904" s="170"/>
      <c r="J904" s="211">
        <f>BK904</f>
        <v>0</v>
      </c>
      <c r="K904" s="167"/>
      <c r="L904" s="172"/>
      <c r="M904" s="173"/>
      <c r="N904" s="174"/>
      <c r="O904" s="174"/>
      <c r="P904" s="175">
        <f>SUM(P905:P1075)</f>
        <v>0</v>
      </c>
      <c r="Q904" s="174"/>
      <c r="R904" s="175">
        <f>SUM(R905:R1075)</f>
        <v>0</v>
      </c>
      <c r="S904" s="174"/>
      <c r="T904" s="176">
        <f>SUM(T905:T1075)</f>
        <v>0</v>
      </c>
      <c r="AR904" s="177" t="s">
        <v>86</v>
      </c>
      <c r="AT904" s="178" t="s">
        <v>75</v>
      </c>
      <c r="AU904" s="178" t="s">
        <v>84</v>
      </c>
      <c r="AY904" s="177" t="s">
        <v>135</v>
      </c>
      <c r="BK904" s="179">
        <f>SUM(BK905:BK1075)</f>
        <v>0</v>
      </c>
    </row>
    <row r="905" spans="1:65" s="2" customFormat="1" ht="24.2" customHeight="1">
      <c r="A905" s="35"/>
      <c r="B905" s="36"/>
      <c r="C905" s="180" t="s">
        <v>909</v>
      </c>
      <c r="D905" s="180" t="s">
        <v>136</v>
      </c>
      <c r="E905" s="181" t="s">
        <v>910</v>
      </c>
      <c r="F905" s="182" t="s">
        <v>911</v>
      </c>
      <c r="G905" s="183" t="s">
        <v>247</v>
      </c>
      <c r="H905" s="184">
        <v>173.52</v>
      </c>
      <c r="I905" s="185"/>
      <c r="J905" s="186">
        <f>ROUND(I905*H905,2)</f>
        <v>0</v>
      </c>
      <c r="K905" s="187"/>
      <c r="L905" s="40"/>
      <c r="M905" s="188" t="s">
        <v>1</v>
      </c>
      <c r="N905" s="189" t="s">
        <v>41</v>
      </c>
      <c r="O905" s="72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2" t="s">
        <v>171</v>
      </c>
      <c r="AT905" s="192" t="s">
        <v>136</v>
      </c>
      <c r="AU905" s="192" t="s">
        <v>86</v>
      </c>
      <c r="AY905" s="18" t="s">
        <v>135</v>
      </c>
      <c r="BE905" s="193">
        <f>IF(N905="základní",J905,0)</f>
        <v>0</v>
      </c>
      <c r="BF905" s="193">
        <f>IF(N905="snížená",J905,0)</f>
        <v>0</v>
      </c>
      <c r="BG905" s="193">
        <f>IF(N905="zákl. přenesená",J905,0)</f>
        <v>0</v>
      </c>
      <c r="BH905" s="193">
        <f>IF(N905="sníž. přenesená",J905,0)</f>
        <v>0</v>
      </c>
      <c r="BI905" s="193">
        <f>IF(N905="nulová",J905,0)</f>
        <v>0</v>
      </c>
      <c r="BJ905" s="18" t="s">
        <v>84</v>
      </c>
      <c r="BK905" s="193">
        <f>ROUND(I905*H905,2)</f>
        <v>0</v>
      </c>
      <c r="BL905" s="18" t="s">
        <v>171</v>
      </c>
      <c r="BM905" s="192" t="s">
        <v>912</v>
      </c>
    </row>
    <row r="906" spans="2:51" s="13" customFormat="1" ht="12">
      <c r="B906" s="212"/>
      <c r="C906" s="213"/>
      <c r="D906" s="194" t="s">
        <v>237</v>
      </c>
      <c r="E906" s="214" t="s">
        <v>1</v>
      </c>
      <c r="F906" s="215" t="s">
        <v>913</v>
      </c>
      <c r="G906" s="213"/>
      <c r="H906" s="214" t="s">
        <v>1</v>
      </c>
      <c r="I906" s="216"/>
      <c r="J906" s="213"/>
      <c r="K906" s="213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237</v>
      </c>
      <c r="AU906" s="221" t="s">
        <v>86</v>
      </c>
      <c r="AV906" s="13" t="s">
        <v>84</v>
      </c>
      <c r="AW906" s="13" t="s">
        <v>32</v>
      </c>
      <c r="AX906" s="13" t="s">
        <v>76</v>
      </c>
      <c r="AY906" s="221" t="s">
        <v>135</v>
      </c>
    </row>
    <row r="907" spans="2:51" s="14" customFormat="1" ht="12">
      <c r="B907" s="222"/>
      <c r="C907" s="223"/>
      <c r="D907" s="194" t="s">
        <v>237</v>
      </c>
      <c r="E907" s="224" t="s">
        <v>1</v>
      </c>
      <c r="F907" s="225" t="s">
        <v>914</v>
      </c>
      <c r="G907" s="223"/>
      <c r="H907" s="226">
        <v>139.2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237</v>
      </c>
      <c r="AU907" s="232" t="s">
        <v>86</v>
      </c>
      <c r="AV907" s="14" t="s">
        <v>86</v>
      </c>
      <c r="AW907" s="14" t="s">
        <v>32</v>
      </c>
      <c r="AX907" s="14" t="s">
        <v>76</v>
      </c>
      <c r="AY907" s="232" t="s">
        <v>135</v>
      </c>
    </row>
    <row r="908" spans="2:51" s="13" customFormat="1" ht="12">
      <c r="B908" s="212"/>
      <c r="C908" s="213"/>
      <c r="D908" s="194" t="s">
        <v>237</v>
      </c>
      <c r="E908" s="214" t="s">
        <v>1</v>
      </c>
      <c r="F908" s="215" t="s">
        <v>915</v>
      </c>
      <c r="G908" s="213"/>
      <c r="H908" s="214" t="s">
        <v>1</v>
      </c>
      <c r="I908" s="216"/>
      <c r="J908" s="213"/>
      <c r="K908" s="213"/>
      <c r="L908" s="217"/>
      <c r="M908" s="218"/>
      <c r="N908" s="219"/>
      <c r="O908" s="219"/>
      <c r="P908" s="219"/>
      <c r="Q908" s="219"/>
      <c r="R908" s="219"/>
      <c r="S908" s="219"/>
      <c r="T908" s="220"/>
      <c r="AT908" s="221" t="s">
        <v>237</v>
      </c>
      <c r="AU908" s="221" t="s">
        <v>86</v>
      </c>
      <c r="AV908" s="13" t="s">
        <v>84</v>
      </c>
      <c r="AW908" s="13" t="s">
        <v>32</v>
      </c>
      <c r="AX908" s="13" t="s">
        <v>76</v>
      </c>
      <c r="AY908" s="221" t="s">
        <v>135</v>
      </c>
    </row>
    <row r="909" spans="2:51" s="14" customFormat="1" ht="12">
      <c r="B909" s="222"/>
      <c r="C909" s="223"/>
      <c r="D909" s="194" t="s">
        <v>237</v>
      </c>
      <c r="E909" s="224" t="s">
        <v>1</v>
      </c>
      <c r="F909" s="225" t="s">
        <v>916</v>
      </c>
      <c r="G909" s="223"/>
      <c r="H909" s="226">
        <v>34.32</v>
      </c>
      <c r="I909" s="227"/>
      <c r="J909" s="223"/>
      <c r="K909" s="223"/>
      <c r="L909" s="228"/>
      <c r="M909" s="229"/>
      <c r="N909" s="230"/>
      <c r="O909" s="230"/>
      <c r="P909" s="230"/>
      <c r="Q909" s="230"/>
      <c r="R909" s="230"/>
      <c r="S909" s="230"/>
      <c r="T909" s="231"/>
      <c r="AT909" s="232" t="s">
        <v>237</v>
      </c>
      <c r="AU909" s="232" t="s">
        <v>86</v>
      </c>
      <c r="AV909" s="14" t="s">
        <v>86</v>
      </c>
      <c r="AW909" s="14" t="s">
        <v>32</v>
      </c>
      <c r="AX909" s="14" t="s">
        <v>76</v>
      </c>
      <c r="AY909" s="232" t="s">
        <v>135</v>
      </c>
    </row>
    <row r="910" spans="2:51" s="15" customFormat="1" ht="12">
      <c r="B910" s="233"/>
      <c r="C910" s="234"/>
      <c r="D910" s="194" t="s">
        <v>237</v>
      </c>
      <c r="E910" s="235" t="s">
        <v>1</v>
      </c>
      <c r="F910" s="236" t="s">
        <v>240</v>
      </c>
      <c r="G910" s="234"/>
      <c r="H910" s="237">
        <v>173.51999999999998</v>
      </c>
      <c r="I910" s="238"/>
      <c r="J910" s="234"/>
      <c r="K910" s="234"/>
      <c r="L910" s="239"/>
      <c r="M910" s="240"/>
      <c r="N910" s="241"/>
      <c r="O910" s="241"/>
      <c r="P910" s="241"/>
      <c r="Q910" s="241"/>
      <c r="R910" s="241"/>
      <c r="S910" s="241"/>
      <c r="T910" s="242"/>
      <c r="AT910" s="243" t="s">
        <v>237</v>
      </c>
      <c r="AU910" s="243" t="s">
        <v>86</v>
      </c>
      <c r="AV910" s="15" t="s">
        <v>140</v>
      </c>
      <c r="AW910" s="15" t="s">
        <v>32</v>
      </c>
      <c r="AX910" s="15" t="s">
        <v>84</v>
      </c>
      <c r="AY910" s="243" t="s">
        <v>135</v>
      </c>
    </row>
    <row r="911" spans="1:65" s="2" customFormat="1" ht="16.5" customHeight="1">
      <c r="A911" s="35"/>
      <c r="B911" s="36"/>
      <c r="C911" s="244" t="s">
        <v>576</v>
      </c>
      <c r="D911" s="244" t="s">
        <v>251</v>
      </c>
      <c r="E911" s="245" t="s">
        <v>917</v>
      </c>
      <c r="F911" s="246" t="s">
        <v>918</v>
      </c>
      <c r="G911" s="247" t="s">
        <v>236</v>
      </c>
      <c r="H911" s="248">
        <v>1.041</v>
      </c>
      <c r="I911" s="249"/>
      <c r="J911" s="250">
        <f>ROUND(I911*H911,2)</f>
        <v>0</v>
      </c>
      <c r="K911" s="251"/>
      <c r="L911" s="252"/>
      <c r="M911" s="253" t="s">
        <v>1</v>
      </c>
      <c r="N911" s="254" t="s">
        <v>41</v>
      </c>
      <c r="O911" s="72"/>
      <c r="P911" s="190">
        <f>O911*H911</f>
        <v>0</v>
      </c>
      <c r="Q911" s="190">
        <v>0</v>
      </c>
      <c r="R911" s="190">
        <f>Q911*H911</f>
        <v>0</v>
      </c>
      <c r="S911" s="190">
        <v>0</v>
      </c>
      <c r="T911" s="191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2" t="s">
        <v>289</v>
      </c>
      <c r="AT911" s="192" t="s">
        <v>251</v>
      </c>
      <c r="AU911" s="192" t="s">
        <v>86</v>
      </c>
      <c r="AY911" s="18" t="s">
        <v>135</v>
      </c>
      <c r="BE911" s="193">
        <f>IF(N911="základní",J911,0)</f>
        <v>0</v>
      </c>
      <c r="BF911" s="193">
        <f>IF(N911="snížená",J911,0)</f>
        <v>0</v>
      </c>
      <c r="BG911" s="193">
        <f>IF(N911="zákl. přenesená",J911,0)</f>
        <v>0</v>
      </c>
      <c r="BH911" s="193">
        <f>IF(N911="sníž. přenesená",J911,0)</f>
        <v>0</v>
      </c>
      <c r="BI911" s="193">
        <f>IF(N911="nulová",J911,0)</f>
        <v>0</v>
      </c>
      <c r="BJ911" s="18" t="s">
        <v>84</v>
      </c>
      <c r="BK911" s="193">
        <f>ROUND(I911*H911,2)</f>
        <v>0</v>
      </c>
      <c r="BL911" s="18" t="s">
        <v>171</v>
      </c>
      <c r="BM911" s="192" t="s">
        <v>919</v>
      </c>
    </row>
    <row r="912" spans="2:51" s="13" customFormat="1" ht="12">
      <c r="B912" s="212"/>
      <c r="C912" s="213"/>
      <c r="D912" s="194" t="s">
        <v>237</v>
      </c>
      <c r="E912" s="214" t="s">
        <v>1</v>
      </c>
      <c r="F912" s="215" t="s">
        <v>913</v>
      </c>
      <c r="G912" s="213"/>
      <c r="H912" s="214" t="s">
        <v>1</v>
      </c>
      <c r="I912" s="216"/>
      <c r="J912" s="213"/>
      <c r="K912" s="213"/>
      <c r="L912" s="217"/>
      <c r="M912" s="218"/>
      <c r="N912" s="219"/>
      <c r="O912" s="219"/>
      <c r="P912" s="219"/>
      <c r="Q912" s="219"/>
      <c r="R912" s="219"/>
      <c r="S912" s="219"/>
      <c r="T912" s="220"/>
      <c r="AT912" s="221" t="s">
        <v>237</v>
      </c>
      <c r="AU912" s="221" t="s">
        <v>86</v>
      </c>
      <c r="AV912" s="13" t="s">
        <v>84</v>
      </c>
      <c r="AW912" s="13" t="s">
        <v>32</v>
      </c>
      <c r="AX912" s="13" t="s">
        <v>76</v>
      </c>
      <c r="AY912" s="221" t="s">
        <v>135</v>
      </c>
    </row>
    <row r="913" spans="2:51" s="14" customFormat="1" ht="12">
      <c r="B913" s="222"/>
      <c r="C913" s="223"/>
      <c r="D913" s="194" t="s">
        <v>237</v>
      </c>
      <c r="E913" s="224" t="s">
        <v>1</v>
      </c>
      <c r="F913" s="225" t="s">
        <v>920</v>
      </c>
      <c r="G913" s="223"/>
      <c r="H913" s="226">
        <v>0.835</v>
      </c>
      <c r="I913" s="227"/>
      <c r="J913" s="223"/>
      <c r="K913" s="223"/>
      <c r="L913" s="228"/>
      <c r="M913" s="229"/>
      <c r="N913" s="230"/>
      <c r="O913" s="230"/>
      <c r="P913" s="230"/>
      <c r="Q913" s="230"/>
      <c r="R913" s="230"/>
      <c r="S913" s="230"/>
      <c r="T913" s="231"/>
      <c r="AT913" s="232" t="s">
        <v>237</v>
      </c>
      <c r="AU913" s="232" t="s">
        <v>86</v>
      </c>
      <c r="AV913" s="14" t="s">
        <v>86</v>
      </c>
      <c r="AW913" s="14" t="s">
        <v>32</v>
      </c>
      <c r="AX913" s="14" t="s">
        <v>76</v>
      </c>
      <c r="AY913" s="232" t="s">
        <v>135</v>
      </c>
    </row>
    <row r="914" spans="2:51" s="13" customFormat="1" ht="12">
      <c r="B914" s="212"/>
      <c r="C914" s="213"/>
      <c r="D914" s="194" t="s">
        <v>237</v>
      </c>
      <c r="E914" s="214" t="s">
        <v>1</v>
      </c>
      <c r="F914" s="215" t="s">
        <v>915</v>
      </c>
      <c r="G914" s="213"/>
      <c r="H914" s="214" t="s">
        <v>1</v>
      </c>
      <c r="I914" s="216"/>
      <c r="J914" s="213"/>
      <c r="K914" s="213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237</v>
      </c>
      <c r="AU914" s="221" t="s">
        <v>86</v>
      </c>
      <c r="AV914" s="13" t="s">
        <v>84</v>
      </c>
      <c r="AW914" s="13" t="s">
        <v>32</v>
      </c>
      <c r="AX914" s="13" t="s">
        <v>76</v>
      </c>
      <c r="AY914" s="221" t="s">
        <v>135</v>
      </c>
    </row>
    <row r="915" spans="2:51" s="14" customFormat="1" ht="12">
      <c r="B915" s="222"/>
      <c r="C915" s="223"/>
      <c r="D915" s="194" t="s">
        <v>237</v>
      </c>
      <c r="E915" s="224" t="s">
        <v>1</v>
      </c>
      <c r="F915" s="225" t="s">
        <v>921</v>
      </c>
      <c r="G915" s="223"/>
      <c r="H915" s="226">
        <v>0.206</v>
      </c>
      <c r="I915" s="227"/>
      <c r="J915" s="223"/>
      <c r="K915" s="223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237</v>
      </c>
      <c r="AU915" s="232" t="s">
        <v>86</v>
      </c>
      <c r="AV915" s="14" t="s">
        <v>86</v>
      </c>
      <c r="AW915" s="14" t="s">
        <v>32</v>
      </c>
      <c r="AX915" s="14" t="s">
        <v>76</v>
      </c>
      <c r="AY915" s="232" t="s">
        <v>135</v>
      </c>
    </row>
    <row r="916" spans="2:51" s="15" customFormat="1" ht="12">
      <c r="B916" s="233"/>
      <c r="C916" s="234"/>
      <c r="D916" s="194" t="s">
        <v>237</v>
      </c>
      <c r="E916" s="235" t="s">
        <v>1</v>
      </c>
      <c r="F916" s="236" t="s">
        <v>240</v>
      </c>
      <c r="G916" s="234"/>
      <c r="H916" s="237">
        <v>1.041</v>
      </c>
      <c r="I916" s="238"/>
      <c r="J916" s="234"/>
      <c r="K916" s="234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237</v>
      </c>
      <c r="AU916" s="243" t="s">
        <v>86</v>
      </c>
      <c r="AV916" s="15" t="s">
        <v>140</v>
      </c>
      <c r="AW916" s="15" t="s">
        <v>32</v>
      </c>
      <c r="AX916" s="15" t="s">
        <v>84</v>
      </c>
      <c r="AY916" s="243" t="s">
        <v>135</v>
      </c>
    </row>
    <row r="917" spans="1:65" s="2" customFormat="1" ht="24.2" customHeight="1">
      <c r="A917" s="35"/>
      <c r="B917" s="36"/>
      <c r="C917" s="180" t="s">
        <v>922</v>
      </c>
      <c r="D917" s="180" t="s">
        <v>136</v>
      </c>
      <c r="E917" s="181" t="s">
        <v>923</v>
      </c>
      <c r="F917" s="182" t="s">
        <v>924</v>
      </c>
      <c r="G917" s="183" t="s">
        <v>269</v>
      </c>
      <c r="H917" s="184">
        <v>40.368</v>
      </c>
      <c r="I917" s="185"/>
      <c r="J917" s="186">
        <f>ROUND(I917*H917,2)</f>
        <v>0</v>
      </c>
      <c r="K917" s="187"/>
      <c r="L917" s="40"/>
      <c r="M917" s="188" t="s">
        <v>1</v>
      </c>
      <c r="N917" s="189" t="s">
        <v>41</v>
      </c>
      <c r="O917" s="72"/>
      <c r="P917" s="190">
        <f>O917*H917</f>
        <v>0</v>
      </c>
      <c r="Q917" s="190">
        <v>0</v>
      </c>
      <c r="R917" s="190">
        <f>Q917*H917</f>
        <v>0</v>
      </c>
      <c r="S917" s="190">
        <v>0</v>
      </c>
      <c r="T917" s="191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2" t="s">
        <v>171</v>
      </c>
      <c r="AT917" s="192" t="s">
        <v>136</v>
      </c>
      <c r="AU917" s="192" t="s">
        <v>86</v>
      </c>
      <c r="AY917" s="18" t="s">
        <v>135</v>
      </c>
      <c r="BE917" s="193">
        <f>IF(N917="základní",J917,0)</f>
        <v>0</v>
      </c>
      <c r="BF917" s="193">
        <f>IF(N917="snížená",J917,0)</f>
        <v>0</v>
      </c>
      <c r="BG917" s="193">
        <f>IF(N917="zákl. přenesená",J917,0)</f>
        <v>0</v>
      </c>
      <c r="BH917" s="193">
        <f>IF(N917="sníž. přenesená",J917,0)</f>
        <v>0</v>
      </c>
      <c r="BI917" s="193">
        <f>IF(N917="nulová",J917,0)</f>
        <v>0</v>
      </c>
      <c r="BJ917" s="18" t="s">
        <v>84</v>
      </c>
      <c r="BK917" s="193">
        <f>ROUND(I917*H917,2)</f>
        <v>0</v>
      </c>
      <c r="BL917" s="18" t="s">
        <v>171</v>
      </c>
      <c r="BM917" s="192" t="s">
        <v>925</v>
      </c>
    </row>
    <row r="918" spans="2:51" s="13" customFormat="1" ht="12">
      <c r="B918" s="212"/>
      <c r="C918" s="213"/>
      <c r="D918" s="194" t="s">
        <v>237</v>
      </c>
      <c r="E918" s="214" t="s">
        <v>1</v>
      </c>
      <c r="F918" s="215" t="s">
        <v>926</v>
      </c>
      <c r="G918" s="213"/>
      <c r="H918" s="214" t="s">
        <v>1</v>
      </c>
      <c r="I918" s="216"/>
      <c r="J918" s="213"/>
      <c r="K918" s="213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237</v>
      </c>
      <c r="AU918" s="221" t="s">
        <v>86</v>
      </c>
      <c r="AV918" s="13" t="s">
        <v>84</v>
      </c>
      <c r="AW918" s="13" t="s">
        <v>32</v>
      </c>
      <c r="AX918" s="13" t="s">
        <v>76</v>
      </c>
      <c r="AY918" s="221" t="s">
        <v>135</v>
      </c>
    </row>
    <row r="919" spans="2:51" s="14" customFormat="1" ht="12">
      <c r="B919" s="222"/>
      <c r="C919" s="223"/>
      <c r="D919" s="194" t="s">
        <v>237</v>
      </c>
      <c r="E919" s="224" t="s">
        <v>1</v>
      </c>
      <c r="F919" s="225" t="s">
        <v>927</v>
      </c>
      <c r="G919" s="223"/>
      <c r="H919" s="226">
        <v>40.368</v>
      </c>
      <c r="I919" s="227"/>
      <c r="J919" s="223"/>
      <c r="K919" s="223"/>
      <c r="L919" s="228"/>
      <c r="M919" s="229"/>
      <c r="N919" s="230"/>
      <c r="O919" s="230"/>
      <c r="P919" s="230"/>
      <c r="Q919" s="230"/>
      <c r="R919" s="230"/>
      <c r="S919" s="230"/>
      <c r="T919" s="231"/>
      <c r="AT919" s="232" t="s">
        <v>237</v>
      </c>
      <c r="AU919" s="232" t="s">
        <v>86</v>
      </c>
      <c r="AV919" s="14" t="s">
        <v>86</v>
      </c>
      <c r="AW919" s="14" t="s">
        <v>32</v>
      </c>
      <c r="AX919" s="14" t="s">
        <v>76</v>
      </c>
      <c r="AY919" s="232" t="s">
        <v>135</v>
      </c>
    </row>
    <row r="920" spans="2:51" s="15" customFormat="1" ht="12">
      <c r="B920" s="233"/>
      <c r="C920" s="234"/>
      <c r="D920" s="194" t="s">
        <v>237</v>
      </c>
      <c r="E920" s="235" t="s">
        <v>1</v>
      </c>
      <c r="F920" s="236" t="s">
        <v>240</v>
      </c>
      <c r="G920" s="234"/>
      <c r="H920" s="237">
        <v>40.368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237</v>
      </c>
      <c r="AU920" s="243" t="s">
        <v>86</v>
      </c>
      <c r="AV920" s="15" t="s">
        <v>140</v>
      </c>
      <c r="AW920" s="15" t="s">
        <v>32</v>
      </c>
      <c r="AX920" s="15" t="s">
        <v>84</v>
      </c>
      <c r="AY920" s="243" t="s">
        <v>135</v>
      </c>
    </row>
    <row r="921" spans="1:65" s="2" customFormat="1" ht="21.75" customHeight="1">
      <c r="A921" s="35"/>
      <c r="B921" s="36"/>
      <c r="C921" s="244" t="s">
        <v>580</v>
      </c>
      <c r="D921" s="244" t="s">
        <v>251</v>
      </c>
      <c r="E921" s="245" t="s">
        <v>928</v>
      </c>
      <c r="F921" s="246" t="s">
        <v>929</v>
      </c>
      <c r="G921" s="247" t="s">
        <v>269</v>
      </c>
      <c r="H921" s="248">
        <v>40.368</v>
      </c>
      <c r="I921" s="249"/>
      <c r="J921" s="250">
        <f>ROUND(I921*H921,2)</f>
        <v>0</v>
      </c>
      <c r="K921" s="251"/>
      <c r="L921" s="252"/>
      <c r="M921" s="253" t="s">
        <v>1</v>
      </c>
      <c r="N921" s="254" t="s">
        <v>41</v>
      </c>
      <c r="O921" s="72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2" t="s">
        <v>289</v>
      </c>
      <c r="AT921" s="192" t="s">
        <v>251</v>
      </c>
      <c r="AU921" s="192" t="s">
        <v>86</v>
      </c>
      <c r="AY921" s="18" t="s">
        <v>135</v>
      </c>
      <c r="BE921" s="193">
        <f>IF(N921="základní",J921,0)</f>
        <v>0</v>
      </c>
      <c r="BF921" s="193">
        <f>IF(N921="snížená",J921,0)</f>
        <v>0</v>
      </c>
      <c r="BG921" s="193">
        <f>IF(N921="zákl. přenesená",J921,0)</f>
        <v>0</v>
      </c>
      <c r="BH921" s="193">
        <f>IF(N921="sníž. přenesená",J921,0)</f>
        <v>0</v>
      </c>
      <c r="BI921" s="193">
        <f>IF(N921="nulová",J921,0)</f>
        <v>0</v>
      </c>
      <c r="BJ921" s="18" t="s">
        <v>84</v>
      </c>
      <c r="BK921" s="193">
        <f>ROUND(I921*H921,2)</f>
        <v>0</v>
      </c>
      <c r="BL921" s="18" t="s">
        <v>171</v>
      </c>
      <c r="BM921" s="192" t="s">
        <v>930</v>
      </c>
    </row>
    <row r="922" spans="2:51" s="13" customFormat="1" ht="12">
      <c r="B922" s="212"/>
      <c r="C922" s="213"/>
      <c r="D922" s="194" t="s">
        <v>237</v>
      </c>
      <c r="E922" s="214" t="s">
        <v>1</v>
      </c>
      <c r="F922" s="215" t="s">
        <v>926</v>
      </c>
      <c r="G922" s="213"/>
      <c r="H922" s="214" t="s">
        <v>1</v>
      </c>
      <c r="I922" s="216"/>
      <c r="J922" s="213"/>
      <c r="K922" s="213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237</v>
      </c>
      <c r="AU922" s="221" t="s">
        <v>86</v>
      </c>
      <c r="AV922" s="13" t="s">
        <v>84</v>
      </c>
      <c r="AW922" s="13" t="s">
        <v>32</v>
      </c>
      <c r="AX922" s="13" t="s">
        <v>76</v>
      </c>
      <c r="AY922" s="221" t="s">
        <v>135</v>
      </c>
    </row>
    <row r="923" spans="2:51" s="14" customFormat="1" ht="12">
      <c r="B923" s="222"/>
      <c r="C923" s="223"/>
      <c r="D923" s="194" t="s">
        <v>237</v>
      </c>
      <c r="E923" s="224" t="s">
        <v>1</v>
      </c>
      <c r="F923" s="225" t="s">
        <v>927</v>
      </c>
      <c r="G923" s="223"/>
      <c r="H923" s="226">
        <v>40.368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237</v>
      </c>
      <c r="AU923" s="232" t="s">
        <v>86</v>
      </c>
      <c r="AV923" s="14" t="s">
        <v>86</v>
      </c>
      <c r="AW923" s="14" t="s">
        <v>32</v>
      </c>
      <c r="AX923" s="14" t="s">
        <v>76</v>
      </c>
      <c r="AY923" s="232" t="s">
        <v>135</v>
      </c>
    </row>
    <row r="924" spans="2:51" s="15" customFormat="1" ht="12">
      <c r="B924" s="233"/>
      <c r="C924" s="234"/>
      <c r="D924" s="194" t="s">
        <v>237</v>
      </c>
      <c r="E924" s="235" t="s">
        <v>1</v>
      </c>
      <c r="F924" s="236" t="s">
        <v>240</v>
      </c>
      <c r="G924" s="234"/>
      <c r="H924" s="237">
        <v>40.368</v>
      </c>
      <c r="I924" s="238"/>
      <c r="J924" s="234"/>
      <c r="K924" s="234"/>
      <c r="L924" s="239"/>
      <c r="M924" s="240"/>
      <c r="N924" s="241"/>
      <c r="O924" s="241"/>
      <c r="P924" s="241"/>
      <c r="Q924" s="241"/>
      <c r="R924" s="241"/>
      <c r="S924" s="241"/>
      <c r="T924" s="242"/>
      <c r="AT924" s="243" t="s">
        <v>237</v>
      </c>
      <c r="AU924" s="243" t="s">
        <v>86</v>
      </c>
      <c r="AV924" s="15" t="s">
        <v>140</v>
      </c>
      <c r="AW924" s="15" t="s">
        <v>32</v>
      </c>
      <c r="AX924" s="15" t="s">
        <v>84</v>
      </c>
      <c r="AY924" s="243" t="s">
        <v>135</v>
      </c>
    </row>
    <row r="925" spans="1:65" s="2" customFormat="1" ht="33" customHeight="1">
      <c r="A925" s="35"/>
      <c r="B925" s="36"/>
      <c r="C925" s="180" t="s">
        <v>931</v>
      </c>
      <c r="D925" s="180" t="s">
        <v>136</v>
      </c>
      <c r="E925" s="181" t="s">
        <v>932</v>
      </c>
      <c r="F925" s="182" t="s">
        <v>933</v>
      </c>
      <c r="G925" s="183" t="s">
        <v>247</v>
      </c>
      <c r="H925" s="184">
        <v>66.72</v>
      </c>
      <c r="I925" s="185"/>
      <c r="J925" s="186">
        <f>ROUND(I925*H925,2)</f>
        <v>0</v>
      </c>
      <c r="K925" s="187"/>
      <c r="L925" s="40"/>
      <c r="M925" s="188" t="s">
        <v>1</v>
      </c>
      <c r="N925" s="189" t="s">
        <v>41</v>
      </c>
      <c r="O925" s="72"/>
      <c r="P925" s="190">
        <f>O925*H925</f>
        <v>0</v>
      </c>
      <c r="Q925" s="190">
        <v>0</v>
      </c>
      <c r="R925" s="190">
        <f>Q925*H925</f>
        <v>0</v>
      </c>
      <c r="S925" s="190">
        <v>0</v>
      </c>
      <c r="T925" s="191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2" t="s">
        <v>171</v>
      </c>
      <c r="AT925" s="192" t="s">
        <v>136</v>
      </c>
      <c r="AU925" s="192" t="s">
        <v>86</v>
      </c>
      <c r="AY925" s="18" t="s">
        <v>135</v>
      </c>
      <c r="BE925" s="193">
        <f>IF(N925="základní",J925,0)</f>
        <v>0</v>
      </c>
      <c r="BF925" s="193">
        <f>IF(N925="snížená",J925,0)</f>
        <v>0</v>
      </c>
      <c r="BG925" s="193">
        <f>IF(N925="zákl. přenesená",J925,0)</f>
        <v>0</v>
      </c>
      <c r="BH925" s="193">
        <f>IF(N925="sníž. přenesená",J925,0)</f>
        <v>0</v>
      </c>
      <c r="BI925" s="193">
        <f>IF(N925="nulová",J925,0)</f>
        <v>0</v>
      </c>
      <c r="BJ925" s="18" t="s">
        <v>84</v>
      </c>
      <c r="BK925" s="193">
        <f>ROUND(I925*H925,2)</f>
        <v>0</v>
      </c>
      <c r="BL925" s="18" t="s">
        <v>171</v>
      </c>
      <c r="BM925" s="192" t="s">
        <v>934</v>
      </c>
    </row>
    <row r="926" spans="2:51" s="13" customFormat="1" ht="12">
      <c r="B926" s="212"/>
      <c r="C926" s="213"/>
      <c r="D926" s="194" t="s">
        <v>237</v>
      </c>
      <c r="E926" s="214" t="s">
        <v>1</v>
      </c>
      <c r="F926" s="215" t="s">
        <v>935</v>
      </c>
      <c r="G926" s="213"/>
      <c r="H926" s="214" t="s">
        <v>1</v>
      </c>
      <c r="I926" s="216"/>
      <c r="J926" s="213"/>
      <c r="K926" s="213"/>
      <c r="L926" s="217"/>
      <c r="M926" s="218"/>
      <c r="N926" s="219"/>
      <c r="O926" s="219"/>
      <c r="P926" s="219"/>
      <c r="Q926" s="219"/>
      <c r="R926" s="219"/>
      <c r="S926" s="219"/>
      <c r="T926" s="220"/>
      <c r="AT926" s="221" t="s">
        <v>237</v>
      </c>
      <c r="AU926" s="221" t="s">
        <v>86</v>
      </c>
      <c r="AV926" s="13" t="s">
        <v>84</v>
      </c>
      <c r="AW926" s="13" t="s">
        <v>32</v>
      </c>
      <c r="AX926" s="13" t="s">
        <v>76</v>
      </c>
      <c r="AY926" s="221" t="s">
        <v>135</v>
      </c>
    </row>
    <row r="927" spans="2:51" s="13" customFormat="1" ht="12">
      <c r="B927" s="212"/>
      <c r="C927" s="213"/>
      <c r="D927" s="194" t="s">
        <v>237</v>
      </c>
      <c r="E927" s="214" t="s">
        <v>1</v>
      </c>
      <c r="F927" s="215" t="s">
        <v>936</v>
      </c>
      <c r="G927" s="213"/>
      <c r="H927" s="214" t="s">
        <v>1</v>
      </c>
      <c r="I927" s="216"/>
      <c r="J927" s="213"/>
      <c r="K927" s="213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237</v>
      </c>
      <c r="AU927" s="221" t="s">
        <v>86</v>
      </c>
      <c r="AV927" s="13" t="s">
        <v>84</v>
      </c>
      <c r="AW927" s="13" t="s">
        <v>32</v>
      </c>
      <c r="AX927" s="13" t="s">
        <v>76</v>
      </c>
      <c r="AY927" s="221" t="s">
        <v>135</v>
      </c>
    </row>
    <row r="928" spans="2:51" s="14" customFormat="1" ht="12">
      <c r="B928" s="222"/>
      <c r="C928" s="223"/>
      <c r="D928" s="194" t="s">
        <v>237</v>
      </c>
      <c r="E928" s="224" t="s">
        <v>1</v>
      </c>
      <c r="F928" s="225" t="s">
        <v>937</v>
      </c>
      <c r="G928" s="223"/>
      <c r="H928" s="226">
        <v>49.84</v>
      </c>
      <c r="I928" s="227"/>
      <c r="J928" s="223"/>
      <c r="K928" s="223"/>
      <c r="L928" s="228"/>
      <c r="M928" s="229"/>
      <c r="N928" s="230"/>
      <c r="O928" s="230"/>
      <c r="P928" s="230"/>
      <c r="Q928" s="230"/>
      <c r="R928" s="230"/>
      <c r="S928" s="230"/>
      <c r="T928" s="231"/>
      <c r="AT928" s="232" t="s">
        <v>237</v>
      </c>
      <c r="AU928" s="232" t="s">
        <v>86</v>
      </c>
      <c r="AV928" s="14" t="s">
        <v>86</v>
      </c>
      <c r="AW928" s="14" t="s">
        <v>32</v>
      </c>
      <c r="AX928" s="14" t="s">
        <v>76</v>
      </c>
      <c r="AY928" s="232" t="s">
        <v>135</v>
      </c>
    </row>
    <row r="929" spans="2:51" s="13" customFormat="1" ht="12">
      <c r="B929" s="212"/>
      <c r="C929" s="213"/>
      <c r="D929" s="194" t="s">
        <v>237</v>
      </c>
      <c r="E929" s="214" t="s">
        <v>1</v>
      </c>
      <c r="F929" s="215" t="s">
        <v>938</v>
      </c>
      <c r="G929" s="213"/>
      <c r="H929" s="214" t="s">
        <v>1</v>
      </c>
      <c r="I929" s="216"/>
      <c r="J929" s="213"/>
      <c r="K929" s="213"/>
      <c r="L929" s="217"/>
      <c r="M929" s="218"/>
      <c r="N929" s="219"/>
      <c r="O929" s="219"/>
      <c r="P929" s="219"/>
      <c r="Q929" s="219"/>
      <c r="R929" s="219"/>
      <c r="S929" s="219"/>
      <c r="T929" s="220"/>
      <c r="AT929" s="221" t="s">
        <v>237</v>
      </c>
      <c r="AU929" s="221" t="s">
        <v>86</v>
      </c>
      <c r="AV929" s="13" t="s">
        <v>84</v>
      </c>
      <c r="AW929" s="13" t="s">
        <v>32</v>
      </c>
      <c r="AX929" s="13" t="s">
        <v>76</v>
      </c>
      <c r="AY929" s="221" t="s">
        <v>135</v>
      </c>
    </row>
    <row r="930" spans="2:51" s="14" customFormat="1" ht="12">
      <c r="B930" s="222"/>
      <c r="C930" s="223"/>
      <c r="D930" s="194" t="s">
        <v>237</v>
      </c>
      <c r="E930" s="224" t="s">
        <v>1</v>
      </c>
      <c r="F930" s="225" t="s">
        <v>939</v>
      </c>
      <c r="G930" s="223"/>
      <c r="H930" s="226">
        <v>2.28</v>
      </c>
      <c r="I930" s="227"/>
      <c r="J930" s="223"/>
      <c r="K930" s="223"/>
      <c r="L930" s="228"/>
      <c r="M930" s="229"/>
      <c r="N930" s="230"/>
      <c r="O930" s="230"/>
      <c r="P930" s="230"/>
      <c r="Q930" s="230"/>
      <c r="R930" s="230"/>
      <c r="S930" s="230"/>
      <c r="T930" s="231"/>
      <c r="AT930" s="232" t="s">
        <v>237</v>
      </c>
      <c r="AU930" s="232" t="s">
        <v>86</v>
      </c>
      <c r="AV930" s="14" t="s">
        <v>86</v>
      </c>
      <c r="AW930" s="14" t="s">
        <v>32</v>
      </c>
      <c r="AX930" s="14" t="s">
        <v>76</v>
      </c>
      <c r="AY930" s="232" t="s">
        <v>135</v>
      </c>
    </row>
    <row r="931" spans="2:51" s="13" customFormat="1" ht="12">
      <c r="B931" s="212"/>
      <c r="C931" s="213"/>
      <c r="D931" s="194" t="s">
        <v>237</v>
      </c>
      <c r="E931" s="214" t="s">
        <v>1</v>
      </c>
      <c r="F931" s="215" t="s">
        <v>940</v>
      </c>
      <c r="G931" s="213"/>
      <c r="H931" s="214" t="s">
        <v>1</v>
      </c>
      <c r="I931" s="216"/>
      <c r="J931" s="213"/>
      <c r="K931" s="213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237</v>
      </c>
      <c r="AU931" s="221" t="s">
        <v>86</v>
      </c>
      <c r="AV931" s="13" t="s">
        <v>84</v>
      </c>
      <c r="AW931" s="13" t="s">
        <v>32</v>
      </c>
      <c r="AX931" s="13" t="s">
        <v>76</v>
      </c>
      <c r="AY931" s="221" t="s">
        <v>135</v>
      </c>
    </row>
    <row r="932" spans="2:51" s="13" customFormat="1" ht="12">
      <c r="B932" s="212"/>
      <c r="C932" s="213"/>
      <c r="D932" s="194" t="s">
        <v>237</v>
      </c>
      <c r="E932" s="214" t="s">
        <v>1</v>
      </c>
      <c r="F932" s="215" t="s">
        <v>941</v>
      </c>
      <c r="G932" s="213"/>
      <c r="H932" s="214" t="s">
        <v>1</v>
      </c>
      <c r="I932" s="216"/>
      <c r="J932" s="213"/>
      <c r="K932" s="213"/>
      <c r="L932" s="217"/>
      <c r="M932" s="218"/>
      <c r="N932" s="219"/>
      <c r="O932" s="219"/>
      <c r="P932" s="219"/>
      <c r="Q932" s="219"/>
      <c r="R932" s="219"/>
      <c r="S932" s="219"/>
      <c r="T932" s="220"/>
      <c r="AT932" s="221" t="s">
        <v>237</v>
      </c>
      <c r="AU932" s="221" t="s">
        <v>86</v>
      </c>
      <c r="AV932" s="13" t="s">
        <v>84</v>
      </c>
      <c r="AW932" s="13" t="s">
        <v>32</v>
      </c>
      <c r="AX932" s="13" t="s">
        <v>76</v>
      </c>
      <c r="AY932" s="221" t="s">
        <v>135</v>
      </c>
    </row>
    <row r="933" spans="2:51" s="14" customFormat="1" ht="12">
      <c r="B933" s="222"/>
      <c r="C933" s="223"/>
      <c r="D933" s="194" t="s">
        <v>237</v>
      </c>
      <c r="E933" s="224" t="s">
        <v>1</v>
      </c>
      <c r="F933" s="225" t="s">
        <v>942</v>
      </c>
      <c r="G933" s="223"/>
      <c r="H933" s="226">
        <v>14.6</v>
      </c>
      <c r="I933" s="227"/>
      <c r="J933" s="223"/>
      <c r="K933" s="223"/>
      <c r="L933" s="228"/>
      <c r="M933" s="229"/>
      <c r="N933" s="230"/>
      <c r="O933" s="230"/>
      <c r="P933" s="230"/>
      <c r="Q933" s="230"/>
      <c r="R933" s="230"/>
      <c r="S933" s="230"/>
      <c r="T933" s="231"/>
      <c r="AT933" s="232" t="s">
        <v>237</v>
      </c>
      <c r="AU933" s="232" t="s">
        <v>86</v>
      </c>
      <c r="AV933" s="14" t="s">
        <v>86</v>
      </c>
      <c r="AW933" s="14" t="s">
        <v>32</v>
      </c>
      <c r="AX933" s="14" t="s">
        <v>76</v>
      </c>
      <c r="AY933" s="232" t="s">
        <v>135</v>
      </c>
    </row>
    <row r="934" spans="2:51" s="15" customFormat="1" ht="12">
      <c r="B934" s="233"/>
      <c r="C934" s="234"/>
      <c r="D934" s="194" t="s">
        <v>237</v>
      </c>
      <c r="E934" s="235" t="s">
        <v>1</v>
      </c>
      <c r="F934" s="236" t="s">
        <v>240</v>
      </c>
      <c r="G934" s="234"/>
      <c r="H934" s="237">
        <v>66.72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237</v>
      </c>
      <c r="AU934" s="243" t="s">
        <v>86</v>
      </c>
      <c r="AV934" s="15" t="s">
        <v>140</v>
      </c>
      <c r="AW934" s="15" t="s">
        <v>32</v>
      </c>
      <c r="AX934" s="15" t="s">
        <v>84</v>
      </c>
      <c r="AY934" s="243" t="s">
        <v>135</v>
      </c>
    </row>
    <row r="935" spans="1:65" s="2" customFormat="1" ht="24.2" customHeight="1">
      <c r="A935" s="35"/>
      <c r="B935" s="36"/>
      <c r="C935" s="180" t="s">
        <v>586</v>
      </c>
      <c r="D935" s="180" t="s">
        <v>136</v>
      </c>
      <c r="E935" s="181" t="s">
        <v>943</v>
      </c>
      <c r="F935" s="182" t="s">
        <v>944</v>
      </c>
      <c r="G935" s="183" t="s">
        <v>247</v>
      </c>
      <c r="H935" s="184">
        <v>363.78</v>
      </c>
      <c r="I935" s="185"/>
      <c r="J935" s="186">
        <f>ROUND(I935*H935,2)</f>
        <v>0</v>
      </c>
      <c r="K935" s="187"/>
      <c r="L935" s="40"/>
      <c r="M935" s="188" t="s">
        <v>1</v>
      </c>
      <c r="N935" s="189" t="s">
        <v>41</v>
      </c>
      <c r="O935" s="72"/>
      <c r="P935" s="190">
        <f>O935*H935</f>
        <v>0</v>
      </c>
      <c r="Q935" s="190">
        <v>0</v>
      </c>
      <c r="R935" s="190">
        <f>Q935*H935</f>
        <v>0</v>
      </c>
      <c r="S935" s="190">
        <v>0</v>
      </c>
      <c r="T935" s="191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192" t="s">
        <v>171</v>
      </c>
      <c r="AT935" s="192" t="s">
        <v>136</v>
      </c>
      <c r="AU935" s="192" t="s">
        <v>86</v>
      </c>
      <c r="AY935" s="18" t="s">
        <v>135</v>
      </c>
      <c r="BE935" s="193">
        <f>IF(N935="základní",J935,0)</f>
        <v>0</v>
      </c>
      <c r="BF935" s="193">
        <f>IF(N935="snížená",J935,0)</f>
        <v>0</v>
      </c>
      <c r="BG935" s="193">
        <f>IF(N935="zákl. přenesená",J935,0)</f>
        <v>0</v>
      </c>
      <c r="BH935" s="193">
        <f>IF(N935="sníž. přenesená",J935,0)</f>
        <v>0</v>
      </c>
      <c r="BI935" s="193">
        <f>IF(N935="nulová",J935,0)</f>
        <v>0</v>
      </c>
      <c r="BJ935" s="18" t="s">
        <v>84</v>
      </c>
      <c r="BK935" s="193">
        <f>ROUND(I935*H935,2)</f>
        <v>0</v>
      </c>
      <c r="BL935" s="18" t="s">
        <v>171</v>
      </c>
      <c r="BM935" s="192" t="s">
        <v>945</v>
      </c>
    </row>
    <row r="936" spans="2:51" s="13" customFormat="1" ht="12">
      <c r="B936" s="212"/>
      <c r="C936" s="213"/>
      <c r="D936" s="194" t="s">
        <v>237</v>
      </c>
      <c r="E936" s="214" t="s">
        <v>1</v>
      </c>
      <c r="F936" s="215" t="s">
        <v>946</v>
      </c>
      <c r="G936" s="213"/>
      <c r="H936" s="214" t="s">
        <v>1</v>
      </c>
      <c r="I936" s="216"/>
      <c r="J936" s="213"/>
      <c r="K936" s="213"/>
      <c r="L936" s="217"/>
      <c r="M936" s="218"/>
      <c r="N936" s="219"/>
      <c r="O936" s="219"/>
      <c r="P936" s="219"/>
      <c r="Q936" s="219"/>
      <c r="R936" s="219"/>
      <c r="S936" s="219"/>
      <c r="T936" s="220"/>
      <c r="AT936" s="221" t="s">
        <v>237</v>
      </c>
      <c r="AU936" s="221" t="s">
        <v>86</v>
      </c>
      <c r="AV936" s="13" t="s">
        <v>84</v>
      </c>
      <c r="AW936" s="13" t="s">
        <v>32</v>
      </c>
      <c r="AX936" s="13" t="s">
        <v>76</v>
      </c>
      <c r="AY936" s="221" t="s">
        <v>135</v>
      </c>
    </row>
    <row r="937" spans="2:51" s="14" customFormat="1" ht="12">
      <c r="B937" s="222"/>
      <c r="C937" s="223"/>
      <c r="D937" s="194" t="s">
        <v>237</v>
      </c>
      <c r="E937" s="224" t="s">
        <v>1</v>
      </c>
      <c r="F937" s="225" t="s">
        <v>947</v>
      </c>
      <c r="G937" s="223"/>
      <c r="H937" s="226">
        <v>105.6</v>
      </c>
      <c r="I937" s="227"/>
      <c r="J937" s="223"/>
      <c r="K937" s="223"/>
      <c r="L937" s="228"/>
      <c r="M937" s="229"/>
      <c r="N937" s="230"/>
      <c r="O937" s="230"/>
      <c r="P937" s="230"/>
      <c r="Q937" s="230"/>
      <c r="R937" s="230"/>
      <c r="S937" s="230"/>
      <c r="T937" s="231"/>
      <c r="AT937" s="232" t="s">
        <v>237</v>
      </c>
      <c r="AU937" s="232" t="s">
        <v>86</v>
      </c>
      <c r="AV937" s="14" t="s">
        <v>86</v>
      </c>
      <c r="AW937" s="14" t="s">
        <v>32</v>
      </c>
      <c r="AX937" s="14" t="s">
        <v>76</v>
      </c>
      <c r="AY937" s="232" t="s">
        <v>135</v>
      </c>
    </row>
    <row r="938" spans="2:51" s="13" customFormat="1" ht="12">
      <c r="B938" s="212"/>
      <c r="C938" s="213"/>
      <c r="D938" s="194" t="s">
        <v>237</v>
      </c>
      <c r="E938" s="214" t="s">
        <v>1</v>
      </c>
      <c r="F938" s="215" t="s">
        <v>948</v>
      </c>
      <c r="G938" s="213"/>
      <c r="H938" s="214" t="s">
        <v>1</v>
      </c>
      <c r="I938" s="216"/>
      <c r="J938" s="213"/>
      <c r="K938" s="213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237</v>
      </c>
      <c r="AU938" s="221" t="s">
        <v>86</v>
      </c>
      <c r="AV938" s="13" t="s">
        <v>84</v>
      </c>
      <c r="AW938" s="13" t="s">
        <v>32</v>
      </c>
      <c r="AX938" s="13" t="s">
        <v>76</v>
      </c>
      <c r="AY938" s="221" t="s">
        <v>135</v>
      </c>
    </row>
    <row r="939" spans="2:51" s="13" customFormat="1" ht="12">
      <c r="B939" s="212"/>
      <c r="C939" s="213"/>
      <c r="D939" s="194" t="s">
        <v>237</v>
      </c>
      <c r="E939" s="214" t="s">
        <v>1</v>
      </c>
      <c r="F939" s="215" t="s">
        <v>949</v>
      </c>
      <c r="G939" s="213"/>
      <c r="H939" s="214" t="s">
        <v>1</v>
      </c>
      <c r="I939" s="216"/>
      <c r="J939" s="213"/>
      <c r="K939" s="213"/>
      <c r="L939" s="217"/>
      <c r="M939" s="218"/>
      <c r="N939" s="219"/>
      <c r="O939" s="219"/>
      <c r="P939" s="219"/>
      <c r="Q939" s="219"/>
      <c r="R939" s="219"/>
      <c r="S939" s="219"/>
      <c r="T939" s="220"/>
      <c r="AT939" s="221" t="s">
        <v>237</v>
      </c>
      <c r="AU939" s="221" t="s">
        <v>86</v>
      </c>
      <c r="AV939" s="13" t="s">
        <v>84</v>
      </c>
      <c r="AW939" s="13" t="s">
        <v>32</v>
      </c>
      <c r="AX939" s="13" t="s">
        <v>76</v>
      </c>
      <c r="AY939" s="221" t="s">
        <v>135</v>
      </c>
    </row>
    <row r="940" spans="2:51" s="14" customFormat="1" ht="12">
      <c r="B940" s="222"/>
      <c r="C940" s="223"/>
      <c r="D940" s="194" t="s">
        <v>237</v>
      </c>
      <c r="E940" s="224" t="s">
        <v>1</v>
      </c>
      <c r="F940" s="225" t="s">
        <v>950</v>
      </c>
      <c r="G940" s="223"/>
      <c r="H940" s="226">
        <v>50.4</v>
      </c>
      <c r="I940" s="227"/>
      <c r="J940" s="223"/>
      <c r="K940" s="223"/>
      <c r="L940" s="228"/>
      <c r="M940" s="229"/>
      <c r="N940" s="230"/>
      <c r="O940" s="230"/>
      <c r="P940" s="230"/>
      <c r="Q940" s="230"/>
      <c r="R940" s="230"/>
      <c r="S940" s="230"/>
      <c r="T940" s="231"/>
      <c r="AT940" s="232" t="s">
        <v>237</v>
      </c>
      <c r="AU940" s="232" t="s">
        <v>86</v>
      </c>
      <c r="AV940" s="14" t="s">
        <v>86</v>
      </c>
      <c r="AW940" s="14" t="s">
        <v>32</v>
      </c>
      <c r="AX940" s="14" t="s">
        <v>76</v>
      </c>
      <c r="AY940" s="232" t="s">
        <v>135</v>
      </c>
    </row>
    <row r="941" spans="2:51" s="13" customFormat="1" ht="12">
      <c r="B941" s="212"/>
      <c r="C941" s="213"/>
      <c r="D941" s="194" t="s">
        <v>237</v>
      </c>
      <c r="E941" s="214" t="s">
        <v>1</v>
      </c>
      <c r="F941" s="215" t="s">
        <v>951</v>
      </c>
      <c r="G941" s="213"/>
      <c r="H941" s="214" t="s">
        <v>1</v>
      </c>
      <c r="I941" s="216"/>
      <c r="J941" s="213"/>
      <c r="K941" s="213"/>
      <c r="L941" s="217"/>
      <c r="M941" s="218"/>
      <c r="N941" s="219"/>
      <c r="O941" s="219"/>
      <c r="P941" s="219"/>
      <c r="Q941" s="219"/>
      <c r="R941" s="219"/>
      <c r="S941" s="219"/>
      <c r="T941" s="220"/>
      <c r="AT941" s="221" t="s">
        <v>237</v>
      </c>
      <c r="AU941" s="221" t="s">
        <v>86</v>
      </c>
      <c r="AV941" s="13" t="s">
        <v>84</v>
      </c>
      <c r="AW941" s="13" t="s">
        <v>32</v>
      </c>
      <c r="AX941" s="13" t="s">
        <v>76</v>
      </c>
      <c r="AY941" s="221" t="s">
        <v>135</v>
      </c>
    </row>
    <row r="942" spans="2:51" s="14" customFormat="1" ht="12">
      <c r="B942" s="222"/>
      <c r="C942" s="223"/>
      <c r="D942" s="194" t="s">
        <v>237</v>
      </c>
      <c r="E942" s="224" t="s">
        <v>1</v>
      </c>
      <c r="F942" s="225" t="s">
        <v>952</v>
      </c>
      <c r="G942" s="223"/>
      <c r="H942" s="226">
        <v>4.5</v>
      </c>
      <c r="I942" s="227"/>
      <c r="J942" s="223"/>
      <c r="K942" s="223"/>
      <c r="L942" s="228"/>
      <c r="M942" s="229"/>
      <c r="N942" s="230"/>
      <c r="O942" s="230"/>
      <c r="P942" s="230"/>
      <c r="Q942" s="230"/>
      <c r="R942" s="230"/>
      <c r="S942" s="230"/>
      <c r="T942" s="231"/>
      <c r="AT942" s="232" t="s">
        <v>237</v>
      </c>
      <c r="AU942" s="232" t="s">
        <v>86</v>
      </c>
      <c r="AV942" s="14" t="s">
        <v>86</v>
      </c>
      <c r="AW942" s="14" t="s">
        <v>32</v>
      </c>
      <c r="AX942" s="14" t="s">
        <v>76</v>
      </c>
      <c r="AY942" s="232" t="s">
        <v>135</v>
      </c>
    </row>
    <row r="943" spans="2:51" s="13" customFormat="1" ht="12">
      <c r="B943" s="212"/>
      <c r="C943" s="213"/>
      <c r="D943" s="194" t="s">
        <v>237</v>
      </c>
      <c r="E943" s="214" t="s">
        <v>1</v>
      </c>
      <c r="F943" s="215" t="s">
        <v>953</v>
      </c>
      <c r="G943" s="213"/>
      <c r="H943" s="214" t="s">
        <v>1</v>
      </c>
      <c r="I943" s="216"/>
      <c r="J943" s="213"/>
      <c r="K943" s="213"/>
      <c r="L943" s="217"/>
      <c r="M943" s="218"/>
      <c r="N943" s="219"/>
      <c r="O943" s="219"/>
      <c r="P943" s="219"/>
      <c r="Q943" s="219"/>
      <c r="R943" s="219"/>
      <c r="S943" s="219"/>
      <c r="T943" s="220"/>
      <c r="AT943" s="221" t="s">
        <v>237</v>
      </c>
      <c r="AU943" s="221" t="s">
        <v>86</v>
      </c>
      <c r="AV943" s="13" t="s">
        <v>84</v>
      </c>
      <c r="AW943" s="13" t="s">
        <v>32</v>
      </c>
      <c r="AX943" s="13" t="s">
        <v>76</v>
      </c>
      <c r="AY943" s="221" t="s">
        <v>135</v>
      </c>
    </row>
    <row r="944" spans="2:51" s="14" customFormat="1" ht="12">
      <c r="B944" s="222"/>
      <c r="C944" s="223"/>
      <c r="D944" s="194" t="s">
        <v>237</v>
      </c>
      <c r="E944" s="224" t="s">
        <v>1</v>
      </c>
      <c r="F944" s="225" t="s">
        <v>952</v>
      </c>
      <c r="G944" s="223"/>
      <c r="H944" s="226">
        <v>4.5</v>
      </c>
      <c r="I944" s="227"/>
      <c r="J944" s="223"/>
      <c r="K944" s="223"/>
      <c r="L944" s="228"/>
      <c r="M944" s="229"/>
      <c r="N944" s="230"/>
      <c r="O944" s="230"/>
      <c r="P944" s="230"/>
      <c r="Q944" s="230"/>
      <c r="R944" s="230"/>
      <c r="S944" s="230"/>
      <c r="T944" s="231"/>
      <c r="AT944" s="232" t="s">
        <v>237</v>
      </c>
      <c r="AU944" s="232" t="s">
        <v>86</v>
      </c>
      <c r="AV944" s="14" t="s">
        <v>86</v>
      </c>
      <c r="AW944" s="14" t="s">
        <v>32</v>
      </c>
      <c r="AX944" s="14" t="s">
        <v>76</v>
      </c>
      <c r="AY944" s="232" t="s">
        <v>135</v>
      </c>
    </row>
    <row r="945" spans="2:51" s="13" customFormat="1" ht="12">
      <c r="B945" s="212"/>
      <c r="C945" s="213"/>
      <c r="D945" s="194" t="s">
        <v>237</v>
      </c>
      <c r="E945" s="214" t="s">
        <v>1</v>
      </c>
      <c r="F945" s="215" t="s">
        <v>954</v>
      </c>
      <c r="G945" s="213"/>
      <c r="H945" s="214" t="s">
        <v>1</v>
      </c>
      <c r="I945" s="216"/>
      <c r="J945" s="213"/>
      <c r="K945" s="213"/>
      <c r="L945" s="217"/>
      <c r="M945" s="218"/>
      <c r="N945" s="219"/>
      <c r="O945" s="219"/>
      <c r="P945" s="219"/>
      <c r="Q945" s="219"/>
      <c r="R945" s="219"/>
      <c r="S945" s="219"/>
      <c r="T945" s="220"/>
      <c r="AT945" s="221" t="s">
        <v>237</v>
      </c>
      <c r="AU945" s="221" t="s">
        <v>86</v>
      </c>
      <c r="AV945" s="13" t="s">
        <v>84</v>
      </c>
      <c r="AW945" s="13" t="s">
        <v>32</v>
      </c>
      <c r="AX945" s="13" t="s">
        <v>76</v>
      </c>
      <c r="AY945" s="221" t="s">
        <v>135</v>
      </c>
    </row>
    <row r="946" spans="2:51" s="14" customFormat="1" ht="12">
      <c r="B946" s="222"/>
      <c r="C946" s="223"/>
      <c r="D946" s="194" t="s">
        <v>237</v>
      </c>
      <c r="E946" s="224" t="s">
        <v>1</v>
      </c>
      <c r="F946" s="225" t="s">
        <v>955</v>
      </c>
      <c r="G946" s="223"/>
      <c r="H946" s="226">
        <v>2.15</v>
      </c>
      <c r="I946" s="227"/>
      <c r="J946" s="223"/>
      <c r="K946" s="223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237</v>
      </c>
      <c r="AU946" s="232" t="s">
        <v>86</v>
      </c>
      <c r="AV946" s="14" t="s">
        <v>86</v>
      </c>
      <c r="AW946" s="14" t="s">
        <v>32</v>
      </c>
      <c r="AX946" s="14" t="s">
        <v>76</v>
      </c>
      <c r="AY946" s="232" t="s">
        <v>135</v>
      </c>
    </row>
    <row r="947" spans="2:51" s="13" customFormat="1" ht="12">
      <c r="B947" s="212"/>
      <c r="C947" s="213"/>
      <c r="D947" s="194" t="s">
        <v>237</v>
      </c>
      <c r="E947" s="214" t="s">
        <v>1</v>
      </c>
      <c r="F947" s="215" t="s">
        <v>956</v>
      </c>
      <c r="G947" s="213"/>
      <c r="H947" s="214" t="s">
        <v>1</v>
      </c>
      <c r="I947" s="216"/>
      <c r="J947" s="213"/>
      <c r="K947" s="213"/>
      <c r="L947" s="217"/>
      <c r="M947" s="218"/>
      <c r="N947" s="219"/>
      <c r="O947" s="219"/>
      <c r="P947" s="219"/>
      <c r="Q947" s="219"/>
      <c r="R947" s="219"/>
      <c r="S947" s="219"/>
      <c r="T947" s="220"/>
      <c r="AT947" s="221" t="s">
        <v>237</v>
      </c>
      <c r="AU947" s="221" t="s">
        <v>86</v>
      </c>
      <c r="AV947" s="13" t="s">
        <v>84</v>
      </c>
      <c r="AW947" s="13" t="s">
        <v>32</v>
      </c>
      <c r="AX947" s="13" t="s">
        <v>76</v>
      </c>
      <c r="AY947" s="221" t="s">
        <v>135</v>
      </c>
    </row>
    <row r="948" spans="2:51" s="14" customFormat="1" ht="12">
      <c r="B948" s="222"/>
      <c r="C948" s="223"/>
      <c r="D948" s="194" t="s">
        <v>237</v>
      </c>
      <c r="E948" s="224" t="s">
        <v>1</v>
      </c>
      <c r="F948" s="225" t="s">
        <v>955</v>
      </c>
      <c r="G948" s="223"/>
      <c r="H948" s="226">
        <v>2.15</v>
      </c>
      <c r="I948" s="227"/>
      <c r="J948" s="223"/>
      <c r="K948" s="223"/>
      <c r="L948" s="228"/>
      <c r="M948" s="229"/>
      <c r="N948" s="230"/>
      <c r="O948" s="230"/>
      <c r="P948" s="230"/>
      <c r="Q948" s="230"/>
      <c r="R948" s="230"/>
      <c r="S948" s="230"/>
      <c r="T948" s="231"/>
      <c r="AT948" s="232" t="s">
        <v>237</v>
      </c>
      <c r="AU948" s="232" t="s">
        <v>86</v>
      </c>
      <c r="AV948" s="14" t="s">
        <v>86</v>
      </c>
      <c r="AW948" s="14" t="s">
        <v>32</v>
      </c>
      <c r="AX948" s="14" t="s">
        <v>76</v>
      </c>
      <c r="AY948" s="232" t="s">
        <v>135</v>
      </c>
    </row>
    <row r="949" spans="2:51" s="13" customFormat="1" ht="12">
      <c r="B949" s="212"/>
      <c r="C949" s="213"/>
      <c r="D949" s="194" t="s">
        <v>237</v>
      </c>
      <c r="E949" s="214" t="s">
        <v>1</v>
      </c>
      <c r="F949" s="215" t="s">
        <v>957</v>
      </c>
      <c r="G949" s="213"/>
      <c r="H949" s="214" t="s">
        <v>1</v>
      </c>
      <c r="I949" s="216"/>
      <c r="J949" s="213"/>
      <c r="K949" s="213"/>
      <c r="L949" s="217"/>
      <c r="M949" s="218"/>
      <c r="N949" s="219"/>
      <c r="O949" s="219"/>
      <c r="P949" s="219"/>
      <c r="Q949" s="219"/>
      <c r="R949" s="219"/>
      <c r="S949" s="219"/>
      <c r="T949" s="220"/>
      <c r="AT949" s="221" t="s">
        <v>237</v>
      </c>
      <c r="AU949" s="221" t="s">
        <v>86</v>
      </c>
      <c r="AV949" s="13" t="s">
        <v>84</v>
      </c>
      <c r="AW949" s="13" t="s">
        <v>32</v>
      </c>
      <c r="AX949" s="13" t="s">
        <v>76</v>
      </c>
      <c r="AY949" s="221" t="s">
        <v>135</v>
      </c>
    </row>
    <row r="950" spans="2:51" s="14" customFormat="1" ht="12">
      <c r="B950" s="222"/>
      <c r="C950" s="223"/>
      <c r="D950" s="194" t="s">
        <v>237</v>
      </c>
      <c r="E950" s="224" t="s">
        <v>1</v>
      </c>
      <c r="F950" s="225" t="s">
        <v>958</v>
      </c>
      <c r="G950" s="223"/>
      <c r="H950" s="226">
        <v>6.3</v>
      </c>
      <c r="I950" s="227"/>
      <c r="J950" s="223"/>
      <c r="K950" s="223"/>
      <c r="L950" s="228"/>
      <c r="M950" s="229"/>
      <c r="N950" s="230"/>
      <c r="O950" s="230"/>
      <c r="P950" s="230"/>
      <c r="Q950" s="230"/>
      <c r="R950" s="230"/>
      <c r="S950" s="230"/>
      <c r="T950" s="231"/>
      <c r="AT950" s="232" t="s">
        <v>237</v>
      </c>
      <c r="AU950" s="232" t="s">
        <v>86</v>
      </c>
      <c r="AV950" s="14" t="s">
        <v>86</v>
      </c>
      <c r="AW950" s="14" t="s">
        <v>32</v>
      </c>
      <c r="AX950" s="14" t="s">
        <v>76</v>
      </c>
      <c r="AY950" s="232" t="s">
        <v>135</v>
      </c>
    </row>
    <row r="951" spans="2:51" s="13" customFormat="1" ht="12">
      <c r="B951" s="212"/>
      <c r="C951" s="213"/>
      <c r="D951" s="194" t="s">
        <v>237</v>
      </c>
      <c r="E951" s="214" t="s">
        <v>1</v>
      </c>
      <c r="F951" s="215" t="s">
        <v>959</v>
      </c>
      <c r="G951" s="213"/>
      <c r="H951" s="214" t="s">
        <v>1</v>
      </c>
      <c r="I951" s="216"/>
      <c r="J951" s="213"/>
      <c r="K951" s="213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237</v>
      </c>
      <c r="AU951" s="221" t="s">
        <v>86</v>
      </c>
      <c r="AV951" s="13" t="s">
        <v>84</v>
      </c>
      <c r="AW951" s="13" t="s">
        <v>32</v>
      </c>
      <c r="AX951" s="13" t="s">
        <v>76</v>
      </c>
      <c r="AY951" s="221" t="s">
        <v>135</v>
      </c>
    </row>
    <row r="952" spans="2:51" s="14" customFormat="1" ht="12">
      <c r="B952" s="222"/>
      <c r="C952" s="223"/>
      <c r="D952" s="194" t="s">
        <v>237</v>
      </c>
      <c r="E952" s="224" t="s">
        <v>1</v>
      </c>
      <c r="F952" s="225" t="s">
        <v>960</v>
      </c>
      <c r="G952" s="223"/>
      <c r="H952" s="226">
        <v>146</v>
      </c>
      <c r="I952" s="227"/>
      <c r="J952" s="223"/>
      <c r="K952" s="223"/>
      <c r="L952" s="228"/>
      <c r="M952" s="229"/>
      <c r="N952" s="230"/>
      <c r="O952" s="230"/>
      <c r="P952" s="230"/>
      <c r="Q952" s="230"/>
      <c r="R952" s="230"/>
      <c r="S952" s="230"/>
      <c r="T952" s="231"/>
      <c r="AT952" s="232" t="s">
        <v>237</v>
      </c>
      <c r="AU952" s="232" t="s">
        <v>86</v>
      </c>
      <c r="AV952" s="14" t="s">
        <v>86</v>
      </c>
      <c r="AW952" s="14" t="s">
        <v>32</v>
      </c>
      <c r="AX952" s="14" t="s">
        <v>76</v>
      </c>
      <c r="AY952" s="232" t="s">
        <v>135</v>
      </c>
    </row>
    <row r="953" spans="2:51" s="13" customFormat="1" ht="12">
      <c r="B953" s="212"/>
      <c r="C953" s="213"/>
      <c r="D953" s="194" t="s">
        <v>237</v>
      </c>
      <c r="E953" s="214" t="s">
        <v>1</v>
      </c>
      <c r="F953" s="215" t="s">
        <v>961</v>
      </c>
      <c r="G953" s="213"/>
      <c r="H953" s="214" t="s">
        <v>1</v>
      </c>
      <c r="I953" s="216"/>
      <c r="J953" s="213"/>
      <c r="K953" s="213"/>
      <c r="L953" s="217"/>
      <c r="M953" s="218"/>
      <c r="N953" s="219"/>
      <c r="O953" s="219"/>
      <c r="P953" s="219"/>
      <c r="Q953" s="219"/>
      <c r="R953" s="219"/>
      <c r="S953" s="219"/>
      <c r="T953" s="220"/>
      <c r="AT953" s="221" t="s">
        <v>237</v>
      </c>
      <c r="AU953" s="221" t="s">
        <v>86</v>
      </c>
      <c r="AV953" s="13" t="s">
        <v>84</v>
      </c>
      <c r="AW953" s="13" t="s">
        <v>32</v>
      </c>
      <c r="AX953" s="13" t="s">
        <v>76</v>
      </c>
      <c r="AY953" s="221" t="s">
        <v>135</v>
      </c>
    </row>
    <row r="954" spans="2:51" s="14" customFormat="1" ht="12">
      <c r="B954" s="222"/>
      <c r="C954" s="223"/>
      <c r="D954" s="194" t="s">
        <v>237</v>
      </c>
      <c r="E954" s="224" t="s">
        <v>1</v>
      </c>
      <c r="F954" s="225" t="s">
        <v>86</v>
      </c>
      <c r="G954" s="223"/>
      <c r="H954" s="226">
        <v>2</v>
      </c>
      <c r="I954" s="227"/>
      <c r="J954" s="223"/>
      <c r="K954" s="223"/>
      <c r="L954" s="228"/>
      <c r="M954" s="229"/>
      <c r="N954" s="230"/>
      <c r="O954" s="230"/>
      <c r="P954" s="230"/>
      <c r="Q954" s="230"/>
      <c r="R954" s="230"/>
      <c r="S954" s="230"/>
      <c r="T954" s="231"/>
      <c r="AT954" s="232" t="s">
        <v>237</v>
      </c>
      <c r="AU954" s="232" t="s">
        <v>86</v>
      </c>
      <c r="AV954" s="14" t="s">
        <v>86</v>
      </c>
      <c r="AW954" s="14" t="s">
        <v>32</v>
      </c>
      <c r="AX954" s="14" t="s">
        <v>76</v>
      </c>
      <c r="AY954" s="232" t="s">
        <v>135</v>
      </c>
    </row>
    <row r="955" spans="2:51" s="13" customFormat="1" ht="12">
      <c r="B955" s="212"/>
      <c r="C955" s="213"/>
      <c r="D955" s="194" t="s">
        <v>237</v>
      </c>
      <c r="E955" s="214" t="s">
        <v>1</v>
      </c>
      <c r="F955" s="215" t="s">
        <v>962</v>
      </c>
      <c r="G955" s="213"/>
      <c r="H955" s="214" t="s">
        <v>1</v>
      </c>
      <c r="I955" s="216"/>
      <c r="J955" s="213"/>
      <c r="K955" s="213"/>
      <c r="L955" s="217"/>
      <c r="M955" s="218"/>
      <c r="N955" s="219"/>
      <c r="O955" s="219"/>
      <c r="P955" s="219"/>
      <c r="Q955" s="219"/>
      <c r="R955" s="219"/>
      <c r="S955" s="219"/>
      <c r="T955" s="220"/>
      <c r="AT955" s="221" t="s">
        <v>237</v>
      </c>
      <c r="AU955" s="221" t="s">
        <v>86</v>
      </c>
      <c r="AV955" s="13" t="s">
        <v>84</v>
      </c>
      <c r="AW955" s="13" t="s">
        <v>32</v>
      </c>
      <c r="AX955" s="13" t="s">
        <v>76</v>
      </c>
      <c r="AY955" s="221" t="s">
        <v>135</v>
      </c>
    </row>
    <row r="956" spans="2:51" s="14" customFormat="1" ht="12">
      <c r="B956" s="222"/>
      <c r="C956" s="223"/>
      <c r="D956" s="194" t="s">
        <v>237</v>
      </c>
      <c r="E956" s="224" t="s">
        <v>1</v>
      </c>
      <c r="F956" s="225" t="s">
        <v>963</v>
      </c>
      <c r="G956" s="223"/>
      <c r="H956" s="226">
        <v>8.1</v>
      </c>
      <c r="I956" s="227"/>
      <c r="J956" s="223"/>
      <c r="K956" s="223"/>
      <c r="L956" s="228"/>
      <c r="M956" s="229"/>
      <c r="N956" s="230"/>
      <c r="O956" s="230"/>
      <c r="P956" s="230"/>
      <c r="Q956" s="230"/>
      <c r="R956" s="230"/>
      <c r="S956" s="230"/>
      <c r="T956" s="231"/>
      <c r="AT956" s="232" t="s">
        <v>237</v>
      </c>
      <c r="AU956" s="232" t="s">
        <v>86</v>
      </c>
      <c r="AV956" s="14" t="s">
        <v>86</v>
      </c>
      <c r="AW956" s="14" t="s">
        <v>32</v>
      </c>
      <c r="AX956" s="14" t="s">
        <v>76</v>
      </c>
      <c r="AY956" s="232" t="s">
        <v>135</v>
      </c>
    </row>
    <row r="957" spans="2:51" s="13" customFormat="1" ht="12">
      <c r="B957" s="212"/>
      <c r="C957" s="213"/>
      <c r="D957" s="194" t="s">
        <v>237</v>
      </c>
      <c r="E957" s="214" t="s">
        <v>1</v>
      </c>
      <c r="F957" s="215" t="s">
        <v>964</v>
      </c>
      <c r="G957" s="213"/>
      <c r="H957" s="214" t="s">
        <v>1</v>
      </c>
      <c r="I957" s="216"/>
      <c r="J957" s="213"/>
      <c r="K957" s="213"/>
      <c r="L957" s="217"/>
      <c r="M957" s="218"/>
      <c r="N957" s="219"/>
      <c r="O957" s="219"/>
      <c r="P957" s="219"/>
      <c r="Q957" s="219"/>
      <c r="R957" s="219"/>
      <c r="S957" s="219"/>
      <c r="T957" s="220"/>
      <c r="AT957" s="221" t="s">
        <v>237</v>
      </c>
      <c r="AU957" s="221" t="s">
        <v>86</v>
      </c>
      <c r="AV957" s="13" t="s">
        <v>84</v>
      </c>
      <c r="AW957" s="13" t="s">
        <v>32</v>
      </c>
      <c r="AX957" s="13" t="s">
        <v>76</v>
      </c>
      <c r="AY957" s="221" t="s">
        <v>135</v>
      </c>
    </row>
    <row r="958" spans="2:51" s="14" customFormat="1" ht="12">
      <c r="B958" s="222"/>
      <c r="C958" s="223"/>
      <c r="D958" s="194" t="s">
        <v>237</v>
      </c>
      <c r="E958" s="224" t="s">
        <v>1</v>
      </c>
      <c r="F958" s="225" t="s">
        <v>965</v>
      </c>
      <c r="G958" s="223"/>
      <c r="H958" s="226">
        <v>8.82</v>
      </c>
      <c r="I958" s="227"/>
      <c r="J958" s="223"/>
      <c r="K958" s="223"/>
      <c r="L958" s="228"/>
      <c r="M958" s="229"/>
      <c r="N958" s="230"/>
      <c r="O958" s="230"/>
      <c r="P958" s="230"/>
      <c r="Q958" s="230"/>
      <c r="R958" s="230"/>
      <c r="S958" s="230"/>
      <c r="T958" s="231"/>
      <c r="AT958" s="232" t="s">
        <v>237</v>
      </c>
      <c r="AU958" s="232" t="s">
        <v>86</v>
      </c>
      <c r="AV958" s="14" t="s">
        <v>86</v>
      </c>
      <c r="AW958" s="14" t="s">
        <v>32</v>
      </c>
      <c r="AX958" s="14" t="s">
        <v>76</v>
      </c>
      <c r="AY958" s="232" t="s">
        <v>135</v>
      </c>
    </row>
    <row r="959" spans="2:51" s="13" customFormat="1" ht="12">
      <c r="B959" s="212"/>
      <c r="C959" s="213"/>
      <c r="D959" s="194" t="s">
        <v>237</v>
      </c>
      <c r="E959" s="214" t="s">
        <v>1</v>
      </c>
      <c r="F959" s="215" t="s">
        <v>966</v>
      </c>
      <c r="G959" s="213"/>
      <c r="H959" s="214" t="s">
        <v>1</v>
      </c>
      <c r="I959" s="216"/>
      <c r="J959" s="213"/>
      <c r="K959" s="213"/>
      <c r="L959" s="217"/>
      <c r="M959" s="218"/>
      <c r="N959" s="219"/>
      <c r="O959" s="219"/>
      <c r="P959" s="219"/>
      <c r="Q959" s="219"/>
      <c r="R959" s="219"/>
      <c r="S959" s="219"/>
      <c r="T959" s="220"/>
      <c r="AT959" s="221" t="s">
        <v>237</v>
      </c>
      <c r="AU959" s="221" t="s">
        <v>86</v>
      </c>
      <c r="AV959" s="13" t="s">
        <v>84</v>
      </c>
      <c r="AW959" s="13" t="s">
        <v>32</v>
      </c>
      <c r="AX959" s="13" t="s">
        <v>76</v>
      </c>
      <c r="AY959" s="221" t="s">
        <v>135</v>
      </c>
    </row>
    <row r="960" spans="2:51" s="14" customFormat="1" ht="12">
      <c r="B960" s="222"/>
      <c r="C960" s="223"/>
      <c r="D960" s="194" t="s">
        <v>237</v>
      </c>
      <c r="E960" s="224" t="s">
        <v>1</v>
      </c>
      <c r="F960" s="225" t="s">
        <v>967</v>
      </c>
      <c r="G960" s="223"/>
      <c r="H960" s="226">
        <v>3.04</v>
      </c>
      <c r="I960" s="227"/>
      <c r="J960" s="223"/>
      <c r="K960" s="223"/>
      <c r="L960" s="228"/>
      <c r="M960" s="229"/>
      <c r="N960" s="230"/>
      <c r="O960" s="230"/>
      <c r="P960" s="230"/>
      <c r="Q960" s="230"/>
      <c r="R960" s="230"/>
      <c r="S960" s="230"/>
      <c r="T960" s="231"/>
      <c r="AT960" s="232" t="s">
        <v>237</v>
      </c>
      <c r="AU960" s="232" t="s">
        <v>86</v>
      </c>
      <c r="AV960" s="14" t="s">
        <v>86</v>
      </c>
      <c r="AW960" s="14" t="s">
        <v>32</v>
      </c>
      <c r="AX960" s="14" t="s">
        <v>76</v>
      </c>
      <c r="AY960" s="232" t="s">
        <v>135</v>
      </c>
    </row>
    <row r="961" spans="2:51" s="13" customFormat="1" ht="12">
      <c r="B961" s="212"/>
      <c r="C961" s="213"/>
      <c r="D961" s="194" t="s">
        <v>237</v>
      </c>
      <c r="E961" s="214" t="s">
        <v>1</v>
      </c>
      <c r="F961" s="215" t="s">
        <v>968</v>
      </c>
      <c r="G961" s="213"/>
      <c r="H961" s="214" t="s">
        <v>1</v>
      </c>
      <c r="I961" s="216"/>
      <c r="J961" s="213"/>
      <c r="K961" s="213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237</v>
      </c>
      <c r="AU961" s="221" t="s">
        <v>86</v>
      </c>
      <c r="AV961" s="13" t="s">
        <v>84</v>
      </c>
      <c r="AW961" s="13" t="s">
        <v>32</v>
      </c>
      <c r="AX961" s="13" t="s">
        <v>76</v>
      </c>
      <c r="AY961" s="221" t="s">
        <v>135</v>
      </c>
    </row>
    <row r="962" spans="2:51" s="14" customFormat="1" ht="12">
      <c r="B962" s="222"/>
      <c r="C962" s="223"/>
      <c r="D962" s="194" t="s">
        <v>237</v>
      </c>
      <c r="E962" s="224" t="s">
        <v>1</v>
      </c>
      <c r="F962" s="225" t="s">
        <v>969</v>
      </c>
      <c r="G962" s="223"/>
      <c r="H962" s="226">
        <v>12.46</v>
      </c>
      <c r="I962" s="227"/>
      <c r="J962" s="223"/>
      <c r="K962" s="223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237</v>
      </c>
      <c r="AU962" s="232" t="s">
        <v>86</v>
      </c>
      <c r="AV962" s="14" t="s">
        <v>86</v>
      </c>
      <c r="AW962" s="14" t="s">
        <v>32</v>
      </c>
      <c r="AX962" s="14" t="s">
        <v>76</v>
      </c>
      <c r="AY962" s="232" t="s">
        <v>135</v>
      </c>
    </row>
    <row r="963" spans="2:51" s="13" customFormat="1" ht="12">
      <c r="B963" s="212"/>
      <c r="C963" s="213"/>
      <c r="D963" s="194" t="s">
        <v>237</v>
      </c>
      <c r="E963" s="214" t="s">
        <v>1</v>
      </c>
      <c r="F963" s="215" t="s">
        <v>970</v>
      </c>
      <c r="G963" s="213"/>
      <c r="H963" s="214" t="s">
        <v>1</v>
      </c>
      <c r="I963" s="216"/>
      <c r="J963" s="213"/>
      <c r="K963" s="213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237</v>
      </c>
      <c r="AU963" s="221" t="s">
        <v>86</v>
      </c>
      <c r="AV963" s="13" t="s">
        <v>84</v>
      </c>
      <c r="AW963" s="13" t="s">
        <v>32</v>
      </c>
      <c r="AX963" s="13" t="s">
        <v>76</v>
      </c>
      <c r="AY963" s="221" t="s">
        <v>135</v>
      </c>
    </row>
    <row r="964" spans="2:51" s="14" customFormat="1" ht="12">
      <c r="B964" s="222"/>
      <c r="C964" s="223"/>
      <c r="D964" s="194" t="s">
        <v>237</v>
      </c>
      <c r="E964" s="224" t="s">
        <v>1</v>
      </c>
      <c r="F964" s="225" t="s">
        <v>971</v>
      </c>
      <c r="G964" s="223"/>
      <c r="H964" s="226">
        <v>7.76</v>
      </c>
      <c r="I964" s="227"/>
      <c r="J964" s="223"/>
      <c r="K964" s="223"/>
      <c r="L964" s="228"/>
      <c r="M964" s="229"/>
      <c r="N964" s="230"/>
      <c r="O964" s="230"/>
      <c r="P964" s="230"/>
      <c r="Q964" s="230"/>
      <c r="R964" s="230"/>
      <c r="S964" s="230"/>
      <c r="T964" s="231"/>
      <c r="AT964" s="232" t="s">
        <v>237</v>
      </c>
      <c r="AU964" s="232" t="s">
        <v>86</v>
      </c>
      <c r="AV964" s="14" t="s">
        <v>86</v>
      </c>
      <c r="AW964" s="14" t="s">
        <v>32</v>
      </c>
      <c r="AX964" s="14" t="s">
        <v>76</v>
      </c>
      <c r="AY964" s="232" t="s">
        <v>135</v>
      </c>
    </row>
    <row r="965" spans="2:51" s="15" customFormat="1" ht="12">
      <c r="B965" s="233"/>
      <c r="C965" s="234"/>
      <c r="D965" s="194" t="s">
        <v>237</v>
      </c>
      <c r="E965" s="235" t="s">
        <v>1</v>
      </c>
      <c r="F965" s="236" t="s">
        <v>240</v>
      </c>
      <c r="G965" s="234"/>
      <c r="H965" s="237">
        <v>363.78000000000003</v>
      </c>
      <c r="I965" s="238"/>
      <c r="J965" s="234"/>
      <c r="K965" s="234"/>
      <c r="L965" s="239"/>
      <c r="M965" s="240"/>
      <c r="N965" s="241"/>
      <c r="O965" s="241"/>
      <c r="P965" s="241"/>
      <c r="Q965" s="241"/>
      <c r="R965" s="241"/>
      <c r="S965" s="241"/>
      <c r="T965" s="242"/>
      <c r="AT965" s="243" t="s">
        <v>237</v>
      </c>
      <c r="AU965" s="243" t="s">
        <v>86</v>
      </c>
      <c r="AV965" s="15" t="s">
        <v>140</v>
      </c>
      <c r="AW965" s="15" t="s">
        <v>32</v>
      </c>
      <c r="AX965" s="15" t="s">
        <v>84</v>
      </c>
      <c r="AY965" s="243" t="s">
        <v>135</v>
      </c>
    </row>
    <row r="966" spans="1:65" s="2" customFormat="1" ht="16.5" customHeight="1">
      <c r="A966" s="35"/>
      <c r="B966" s="36"/>
      <c r="C966" s="244" t="s">
        <v>972</v>
      </c>
      <c r="D966" s="244" t="s">
        <v>251</v>
      </c>
      <c r="E966" s="245" t="s">
        <v>973</v>
      </c>
      <c r="F966" s="246" t="s">
        <v>974</v>
      </c>
      <c r="G966" s="247" t="s">
        <v>236</v>
      </c>
      <c r="H966" s="248">
        <v>20.835</v>
      </c>
      <c r="I966" s="249"/>
      <c r="J966" s="250">
        <f>ROUND(I966*H966,2)</f>
        <v>0</v>
      </c>
      <c r="K966" s="251"/>
      <c r="L966" s="252"/>
      <c r="M966" s="253" t="s">
        <v>1</v>
      </c>
      <c r="N966" s="254" t="s">
        <v>41</v>
      </c>
      <c r="O966" s="72"/>
      <c r="P966" s="190">
        <f>O966*H966</f>
        <v>0</v>
      </c>
      <c r="Q966" s="190">
        <v>0</v>
      </c>
      <c r="R966" s="190">
        <f>Q966*H966</f>
        <v>0</v>
      </c>
      <c r="S966" s="190">
        <v>0</v>
      </c>
      <c r="T966" s="191">
        <f>S966*H966</f>
        <v>0</v>
      </c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R966" s="192" t="s">
        <v>289</v>
      </c>
      <c r="AT966" s="192" t="s">
        <v>251</v>
      </c>
      <c r="AU966" s="192" t="s">
        <v>86</v>
      </c>
      <c r="AY966" s="18" t="s">
        <v>135</v>
      </c>
      <c r="BE966" s="193">
        <f>IF(N966="základní",J966,0)</f>
        <v>0</v>
      </c>
      <c r="BF966" s="193">
        <f>IF(N966="snížená",J966,0)</f>
        <v>0</v>
      </c>
      <c r="BG966" s="193">
        <f>IF(N966="zákl. přenesená",J966,0)</f>
        <v>0</v>
      </c>
      <c r="BH966" s="193">
        <f>IF(N966="sníž. přenesená",J966,0)</f>
        <v>0</v>
      </c>
      <c r="BI966" s="193">
        <f>IF(N966="nulová",J966,0)</f>
        <v>0</v>
      </c>
      <c r="BJ966" s="18" t="s">
        <v>84</v>
      </c>
      <c r="BK966" s="193">
        <f>ROUND(I966*H966,2)</f>
        <v>0</v>
      </c>
      <c r="BL966" s="18" t="s">
        <v>171</v>
      </c>
      <c r="BM966" s="192" t="s">
        <v>975</v>
      </c>
    </row>
    <row r="967" spans="2:51" s="13" customFormat="1" ht="12">
      <c r="B967" s="212"/>
      <c r="C967" s="213"/>
      <c r="D967" s="194" t="s">
        <v>237</v>
      </c>
      <c r="E967" s="214" t="s">
        <v>1</v>
      </c>
      <c r="F967" s="215" t="s">
        <v>976</v>
      </c>
      <c r="G967" s="213"/>
      <c r="H967" s="214" t="s">
        <v>1</v>
      </c>
      <c r="I967" s="216"/>
      <c r="J967" s="213"/>
      <c r="K967" s="213"/>
      <c r="L967" s="217"/>
      <c r="M967" s="218"/>
      <c r="N967" s="219"/>
      <c r="O967" s="219"/>
      <c r="P967" s="219"/>
      <c r="Q967" s="219"/>
      <c r="R967" s="219"/>
      <c r="S967" s="219"/>
      <c r="T967" s="220"/>
      <c r="AT967" s="221" t="s">
        <v>237</v>
      </c>
      <c r="AU967" s="221" t="s">
        <v>86</v>
      </c>
      <c r="AV967" s="13" t="s">
        <v>84</v>
      </c>
      <c r="AW967" s="13" t="s">
        <v>32</v>
      </c>
      <c r="AX967" s="13" t="s">
        <v>76</v>
      </c>
      <c r="AY967" s="221" t="s">
        <v>135</v>
      </c>
    </row>
    <row r="968" spans="2:51" s="13" customFormat="1" ht="12">
      <c r="B968" s="212"/>
      <c r="C968" s="213"/>
      <c r="D968" s="194" t="s">
        <v>237</v>
      </c>
      <c r="E968" s="214" t="s">
        <v>1</v>
      </c>
      <c r="F968" s="215" t="s">
        <v>935</v>
      </c>
      <c r="G968" s="213"/>
      <c r="H968" s="214" t="s">
        <v>1</v>
      </c>
      <c r="I968" s="216"/>
      <c r="J968" s="213"/>
      <c r="K968" s="213"/>
      <c r="L968" s="217"/>
      <c r="M968" s="218"/>
      <c r="N968" s="219"/>
      <c r="O968" s="219"/>
      <c r="P968" s="219"/>
      <c r="Q968" s="219"/>
      <c r="R968" s="219"/>
      <c r="S968" s="219"/>
      <c r="T968" s="220"/>
      <c r="AT968" s="221" t="s">
        <v>237</v>
      </c>
      <c r="AU968" s="221" t="s">
        <v>86</v>
      </c>
      <c r="AV968" s="13" t="s">
        <v>84</v>
      </c>
      <c r="AW968" s="13" t="s">
        <v>32</v>
      </c>
      <c r="AX968" s="13" t="s">
        <v>76</v>
      </c>
      <c r="AY968" s="221" t="s">
        <v>135</v>
      </c>
    </row>
    <row r="969" spans="2:51" s="13" customFormat="1" ht="12">
      <c r="B969" s="212"/>
      <c r="C969" s="213"/>
      <c r="D969" s="194" t="s">
        <v>237</v>
      </c>
      <c r="E969" s="214" t="s">
        <v>1</v>
      </c>
      <c r="F969" s="215" t="s">
        <v>936</v>
      </c>
      <c r="G969" s="213"/>
      <c r="H969" s="214" t="s">
        <v>1</v>
      </c>
      <c r="I969" s="216"/>
      <c r="J969" s="213"/>
      <c r="K969" s="213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237</v>
      </c>
      <c r="AU969" s="221" t="s">
        <v>86</v>
      </c>
      <c r="AV969" s="13" t="s">
        <v>84</v>
      </c>
      <c r="AW969" s="13" t="s">
        <v>32</v>
      </c>
      <c r="AX969" s="13" t="s">
        <v>76</v>
      </c>
      <c r="AY969" s="221" t="s">
        <v>135</v>
      </c>
    </row>
    <row r="970" spans="2:51" s="14" customFormat="1" ht="12">
      <c r="B970" s="222"/>
      <c r="C970" s="223"/>
      <c r="D970" s="194" t="s">
        <v>237</v>
      </c>
      <c r="E970" s="224" t="s">
        <v>1</v>
      </c>
      <c r="F970" s="225" t="s">
        <v>977</v>
      </c>
      <c r="G970" s="223"/>
      <c r="H970" s="226">
        <v>1.276</v>
      </c>
      <c r="I970" s="227"/>
      <c r="J970" s="223"/>
      <c r="K970" s="223"/>
      <c r="L970" s="228"/>
      <c r="M970" s="229"/>
      <c r="N970" s="230"/>
      <c r="O970" s="230"/>
      <c r="P970" s="230"/>
      <c r="Q970" s="230"/>
      <c r="R970" s="230"/>
      <c r="S970" s="230"/>
      <c r="T970" s="231"/>
      <c r="AT970" s="232" t="s">
        <v>237</v>
      </c>
      <c r="AU970" s="232" t="s">
        <v>86</v>
      </c>
      <c r="AV970" s="14" t="s">
        <v>86</v>
      </c>
      <c r="AW970" s="14" t="s">
        <v>32</v>
      </c>
      <c r="AX970" s="14" t="s">
        <v>76</v>
      </c>
      <c r="AY970" s="232" t="s">
        <v>135</v>
      </c>
    </row>
    <row r="971" spans="2:51" s="13" customFormat="1" ht="12">
      <c r="B971" s="212"/>
      <c r="C971" s="213"/>
      <c r="D971" s="194" t="s">
        <v>237</v>
      </c>
      <c r="E971" s="214" t="s">
        <v>1</v>
      </c>
      <c r="F971" s="215" t="s">
        <v>938</v>
      </c>
      <c r="G971" s="213"/>
      <c r="H971" s="214" t="s">
        <v>1</v>
      </c>
      <c r="I971" s="216"/>
      <c r="J971" s="213"/>
      <c r="K971" s="213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237</v>
      </c>
      <c r="AU971" s="221" t="s">
        <v>86</v>
      </c>
      <c r="AV971" s="13" t="s">
        <v>84</v>
      </c>
      <c r="AW971" s="13" t="s">
        <v>32</v>
      </c>
      <c r="AX971" s="13" t="s">
        <v>76</v>
      </c>
      <c r="AY971" s="221" t="s">
        <v>135</v>
      </c>
    </row>
    <row r="972" spans="2:51" s="14" customFormat="1" ht="12">
      <c r="B972" s="222"/>
      <c r="C972" s="223"/>
      <c r="D972" s="194" t="s">
        <v>237</v>
      </c>
      <c r="E972" s="224" t="s">
        <v>1</v>
      </c>
      <c r="F972" s="225" t="s">
        <v>978</v>
      </c>
      <c r="G972" s="223"/>
      <c r="H972" s="226">
        <v>0.058</v>
      </c>
      <c r="I972" s="227"/>
      <c r="J972" s="223"/>
      <c r="K972" s="223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237</v>
      </c>
      <c r="AU972" s="232" t="s">
        <v>86</v>
      </c>
      <c r="AV972" s="14" t="s">
        <v>86</v>
      </c>
      <c r="AW972" s="14" t="s">
        <v>32</v>
      </c>
      <c r="AX972" s="14" t="s">
        <v>76</v>
      </c>
      <c r="AY972" s="232" t="s">
        <v>135</v>
      </c>
    </row>
    <row r="973" spans="2:51" s="13" customFormat="1" ht="12">
      <c r="B973" s="212"/>
      <c r="C973" s="213"/>
      <c r="D973" s="194" t="s">
        <v>237</v>
      </c>
      <c r="E973" s="214" t="s">
        <v>1</v>
      </c>
      <c r="F973" s="215" t="s">
        <v>940</v>
      </c>
      <c r="G973" s="213"/>
      <c r="H973" s="214" t="s">
        <v>1</v>
      </c>
      <c r="I973" s="216"/>
      <c r="J973" s="213"/>
      <c r="K973" s="213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237</v>
      </c>
      <c r="AU973" s="221" t="s">
        <v>86</v>
      </c>
      <c r="AV973" s="13" t="s">
        <v>84</v>
      </c>
      <c r="AW973" s="13" t="s">
        <v>32</v>
      </c>
      <c r="AX973" s="13" t="s">
        <v>76</v>
      </c>
      <c r="AY973" s="221" t="s">
        <v>135</v>
      </c>
    </row>
    <row r="974" spans="2:51" s="13" customFormat="1" ht="12">
      <c r="B974" s="212"/>
      <c r="C974" s="213"/>
      <c r="D974" s="194" t="s">
        <v>237</v>
      </c>
      <c r="E974" s="214" t="s">
        <v>1</v>
      </c>
      <c r="F974" s="215" t="s">
        <v>941</v>
      </c>
      <c r="G974" s="213"/>
      <c r="H974" s="214" t="s">
        <v>1</v>
      </c>
      <c r="I974" s="216"/>
      <c r="J974" s="213"/>
      <c r="K974" s="213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237</v>
      </c>
      <c r="AU974" s="221" t="s">
        <v>86</v>
      </c>
      <c r="AV974" s="13" t="s">
        <v>84</v>
      </c>
      <c r="AW974" s="13" t="s">
        <v>32</v>
      </c>
      <c r="AX974" s="13" t="s">
        <v>76</v>
      </c>
      <c r="AY974" s="221" t="s">
        <v>135</v>
      </c>
    </row>
    <row r="975" spans="2:51" s="14" customFormat="1" ht="12">
      <c r="B975" s="222"/>
      <c r="C975" s="223"/>
      <c r="D975" s="194" t="s">
        <v>237</v>
      </c>
      <c r="E975" s="224" t="s">
        <v>1</v>
      </c>
      <c r="F975" s="225" t="s">
        <v>979</v>
      </c>
      <c r="G975" s="223"/>
      <c r="H975" s="226">
        <v>0.374</v>
      </c>
      <c r="I975" s="227"/>
      <c r="J975" s="223"/>
      <c r="K975" s="223"/>
      <c r="L975" s="228"/>
      <c r="M975" s="229"/>
      <c r="N975" s="230"/>
      <c r="O975" s="230"/>
      <c r="P975" s="230"/>
      <c r="Q975" s="230"/>
      <c r="R975" s="230"/>
      <c r="S975" s="230"/>
      <c r="T975" s="231"/>
      <c r="AT975" s="232" t="s">
        <v>237</v>
      </c>
      <c r="AU975" s="232" t="s">
        <v>86</v>
      </c>
      <c r="AV975" s="14" t="s">
        <v>86</v>
      </c>
      <c r="AW975" s="14" t="s">
        <v>32</v>
      </c>
      <c r="AX975" s="14" t="s">
        <v>76</v>
      </c>
      <c r="AY975" s="232" t="s">
        <v>135</v>
      </c>
    </row>
    <row r="976" spans="2:51" s="13" customFormat="1" ht="12">
      <c r="B976" s="212"/>
      <c r="C976" s="213"/>
      <c r="D976" s="194" t="s">
        <v>237</v>
      </c>
      <c r="E976" s="214" t="s">
        <v>1</v>
      </c>
      <c r="F976" s="215" t="s">
        <v>980</v>
      </c>
      <c r="G976" s="213"/>
      <c r="H976" s="214" t="s">
        <v>1</v>
      </c>
      <c r="I976" s="216"/>
      <c r="J976" s="213"/>
      <c r="K976" s="213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237</v>
      </c>
      <c r="AU976" s="221" t="s">
        <v>86</v>
      </c>
      <c r="AV976" s="13" t="s">
        <v>84</v>
      </c>
      <c r="AW976" s="13" t="s">
        <v>32</v>
      </c>
      <c r="AX976" s="13" t="s">
        <v>76</v>
      </c>
      <c r="AY976" s="221" t="s">
        <v>135</v>
      </c>
    </row>
    <row r="977" spans="2:51" s="13" customFormat="1" ht="12">
      <c r="B977" s="212"/>
      <c r="C977" s="213"/>
      <c r="D977" s="194" t="s">
        <v>237</v>
      </c>
      <c r="E977" s="214" t="s">
        <v>1</v>
      </c>
      <c r="F977" s="215" t="s">
        <v>948</v>
      </c>
      <c r="G977" s="213"/>
      <c r="H977" s="214" t="s">
        <v>1</v>
      </c>
      <c r="I977" s="216"/>
      <c r="J977" s="213"/>
      <c r="K977" s="213"/>
      <c r="L977" s="217"/>
      <c r="M977" s="218"/>
      <c r="N977" s="219"/>
      <c r="O977" s="219"/>
      <c r="P977" s="219"/>
      <c r="Q977" s="219"/>
      <c r="R977" s="219"/>
      <c r="S977" s="219"/>
      <c r="T977" s="220"/>
      <c r="AT977" s="221" t="s">
        <v>237</v>
      </c>
      <c r="AU977" s="221" t="s">
        <v>86</v>
      </c>
      <c r="AV977" s="13" t="s">
        <v>84</v>
      </c>
      <c r="AW977" s="13" t="s">
        <v>32</v>
      </c>
      <c r="AX977" s="13" t="s">
        <v>76</v>
      </c>
      <c r="AY977" s="221" t="s">
        <v>135</v>
      </c>
    </row>
    <row r="978" spans="2:51" s="13" customFormat="1" ht="12">
      <c r="B978" s="212"/>
      <c r="C978" s="213"/>
      <c r="D978" s="194" t="s">
        <v>237</v>
      </c>
      <c r="E978" s="214" t="s">
        <v>1</v>
      </c>
      <c r="F978" s="215" t="s">
        <v>949</v>
      </c>
      <c r="G978" s="213"/>
      <c r="H978" s="214" t="s">
        <v>1</v>
      </c>
      <c r="I978" s="216"/>
      <c r="J978" s="213"/>
      <c r="K978" s="213"/>
      <c r="L978" s="217"/>
      <c r="M978" s="218"/>
      <c r="N978" s="219"/>
      <c r="O978" s="219"/>
      <c r="P978" s="219"/>
      <c r="Q978" s="219"/>
      <c r="R978" s="219"/>
      <c r="S978" s="219"/>
      <c r="T978" s="220"/>
      <c r="AT978" s="221" t="s">
        <v>237</v>
      </c>
      <c r="AU978" s="221" t="s">
        <v>86</v>
      </c>
      <c r="AV978" s="13" t="s">
        <v>84</v>
      </c>
      <c r="AW978" s="13" t="s">
        <v>32</v>
      </c>
      <c r="AX978" s="13" t="s">
        <v>76</v>
      </c>
      <c r="AY978" s="221" t="s">
        <v>135</v>
      </c>
    </row>
    <row r="979" spans="2:51" s="14" customFormat="1" ht="12">
      <c r="B979" s="222"/>
      <c r="C979" s="223"/>
      <c r="D979" s="194" t="s">
        <v>237</v>
      </c>
      <c r="E979" s="224" t="s">
        <v>1</v>
      </c>
      <c r="F979" s="225" t="s">
        <v>981</v>
      </c>
      <c r="G979" s="223"/>
      <c r="H979" s="226">
        <v>4.586</v>
      </c>
      <c r="I979" s="227"/>
      <c r="J979" s="223"/>
      <c r="K979" s="223"/>
      <c r="L979" s="228"/>
      <c r="M979" s="229"/>
      <c r="N979" s="230"/>
      <c r="O979" s="230"/>
      <c r="P979" s="230"/>
      <c r="Q979" s="230"/>
      <c r="R979" s="230"/>
      <c r="S979" s="230"/>
      <c r="T979" s="231"/>
      <c r="AT979" s="232" t="s">
        <v>237</v>
      </c>
      <c r="AU979" s="232" t="s">
        <v>86</v>
      </c>
      <c r="AV979" s="14" t="s">
        <v>86</v>
      </c>
      <c r="AW979" s="14" t="s">
        <v>32</v>
      </c>
      <c r="AX979" s="14" t="s">
        <v>76</v>
      </c>
      <c r="AY979" s="232" t="s">
        <v>135</v>
      </c>
    </row>
    <row r="980" spans="2:51" s="13" customFormat="1" ht="12">
      <c r="B980" s="212"/>
      <c r="C980" s="213"/>
      <c r="D980" s="194" t="s">
        <v>237</v>
      </c>
      <c r="E980" s="214" t="s">
        <v>1</v>
      </c>
      <c r="F980" s="215" t="s">
        <v>951</v>
      </c>
      <c r="G980" s="213"/>
      <c r="H980" s="214" t="s">
        <v>1</v>
      </c>
      <c r="I980" s="216"/>
      <c r="J980" s="213"/>
      <c r="K980" s="213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237</v>
      </c>
      <c r="AU980" s="221" t="s">
        <v>86</v>
      </c>
      <c r="AV980" s="13" t="s">
        <v>84</v>
      </c>
      <c r="AW980" s="13" t="s">
        <v>32</v>
      </c>
      <c r="AX980" s="13" t="s">
        <v>76</v>
      </c>
      <c r="AY980" s="221" t="s">
        <v>135</v>
      </c>
    </row>
    <row r="981" spans="2:51" s="14" customFormat="1" ht="12">
      <c r="B981" s="222"/>
      <c r="C981" s="223"/>
      <c r="D981" s="194" t="s">
        <v>237</v>
      </c>
      <c r="E981" s="224" t="s">
        <v>1</v>
      </c>
      <c r="F981" s="225" t="s">
        <v>982</v>
      </c>
      <c r="G981" s="223"/>
      <c r="H981" s="226">
        <v>0.41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237</v>
      </c>
      <c r="AU981" s="232" t="s">
        <v>86</v>
      </c>
      <c r="AV981" s="14" t="s">
        <v>86</v>
      </c>
      <c r="AW981" s="14" t="s">
        <v>32</v>
      </c>
      <c r="AX981" s="14" t="s">
        <v>76</v>
      </c>
      <c r="AY981" s="232" t="s">
        <v>135</v>
      </c>
    </row>
    <row r="982" spans="2:51" s="13" customFormat="1" ht="12">
      <c r="B982" s="212"/>
      <c r="C982" s="213"/>
      <c r="D982" s="194" t="s">
        <v>237</v>
      </c>
      <c r="E982" s="214" t="s">
        <v>1</v>
      </c>
      <c r="F982" s="215" t="s">
        <v>953</v>
      </c>
      <c r="G982" s="213"/>
      <c r="H982" s="214" t="s">
        <v>1</v>
      </c>
      <c r="I982" s="216"/>
      <c r="J982" s="213"/>
      <c r="K982" s="213"/>
      <c r="L982" s="217"/>
      <c r="M982" s="218"/>
      <c r="N982" s="219"/>
      <c r="O982" s="219"/>
      <c r="P982" s="219"/>
      <c r="Q982" s="219"/>
      <c r="R982" s="219"/>
      <c r="S982" s="219"/>
      <c r="T982" s="220"/>
      <c r="AT982" s="221" t="s">
        <v>237</v>
      </c>
      <c r="AU982" s="221" t="s">
        <v>86</v>
      </c>
      <c r="AV982" s="13" t="s">
        <v>84</v>
      </c>
      <c r="AW982" s="13" t="s">
        <v>32</v>
      </c>
      <c r="AX982" s="13" t="s">
        <v>76</v>
      </c>
      <c r="AY982" s="221" t="s">
        <v>135</v>
      </c>
    </row>
    <row r="983" spans="2:51" s="14" customFormat="1" ht="12">
      <c r="B983" s="222"/>
      <c r="C983" s="223"/>
      <c r="D983" s="194" t="s">
        <v>237</v>
      </c>
      <c r="E983" s="224" t="s">
        <v>1</v>
      </c>
      <c r="F983" s="225" t="s">
        <v>982</v>
      </c>
      <c r="G983" s="223"/>
      <c r="H983" s="226">
        <v>0.41</v>
      </c>
      <c r="I983" s="227"/>
      <c r="J983" s="223"/>
      <c r="K983" s="223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237</v>
      </c>
      <c r="AU983" s="232" t="s">
        <v>86</v>
      </c>
      <c r="AV983" s="14" t="s">
        <v>86</v>
      </c>
      <c r="AW983" s="14" t="s">
        <v>32</v>
      </c>
      <c r="AX983" s="14" t="s">
        <v>76</v>
      </c>
      <c r="AY983" s="232" t="s">
        <v>135</v>
      </c>
    </row>
    <row r="984" spans="2:51" s="13" customFormat="1" ht="12">
      <c r="B984" s="212"/>
      <c r="C984" s="213"/>
      <c r="D984" s="194" t="s">
        <v>237</v>
      </c>
      <c r="E984" s="214" t="s">
        <v>1</v>
      </c>
      <c r="F984" s="215" t="s">
        <v>954</v>
      </c>
      <c r="G984" s="213"/>
      <c r="H984" s="214" t="s">
        <v>1</v>
      </c>
      <c r="I984" s="216"/>
      <c r="J984" s="213"/>
      <c r="K984" s="213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237</v>
      </c>
      <c r="AU984" s="221" t="s">
        <v>86</v>
      </c>
      <c r="AV984" s="13" t="s">
        <v>84</v>
      </c>
      <c r="AW984" s="13" t="s">
        <v>32</v>
      </c>
      <c r="AX984" s="13" t="s">
        <v>76</v>
      </c>
      <c r="AY984" s="221" t="s">
        <v>135</v>
      </c>
    </row>
    <row r="985" spans="2:51" s="14" customFormat="1" ht="12">
      <c r="B985" s="222"/>
      <c r="C985" s="223"/>
      <c r="D985" s="194" t="s">
        <v>237</v>
      </c>
      <c r="E985" s="224" t="s">
        <v>1</v>
      </c>
      <c r="F985" s="225" t="s">
        <v>983</v>
      </c>
      <c r="G985" s="223"/>
      <c r="H985" s="226">
        <v>0.196</v>
      </c>
      <c r="I985" s="227"/>
      <c r="J985" s="223"/>
      <c r="K985" s="223"/>
      <c r="L985" s="228"/>
      <c r="M985" s="229"/>
      <c r="N985" s="230"/>
      <c r="O985" s="230"/>
      <c r="P985" s="230"/>
      <c r="Q985" s="230"/>
      <c r="R985" s="230"/>
      <c r="S985" s="230"/>
      <c r="T985" s="231"/>
      <c r="AT985" s="232" t="s">
        <v>237</v>
      </c>
      <c r="AU985" s="232" t="s">
        <v>86</v>
      </c>
      <c r="AV985" s="14" t="s">
        <v>86</v>
      </c>
      <c r="AW985" s="14" t="s">
        <v>32</v>
      </c>
      <c r="AX985" s="14" t="s">
        <v>76</v>
      </c>
      <c r="AY985" s="232" t="s">
        <v>135</v>
      </c>
    </row>
    <row r="986" spans="2:51" s="13" customFormat="1" ht="12">
      <c r="B986" s="212"/>
      <c r="C986" s="213"/>
      <c r="D986" s="194" t="s">
        <v>237</v>
      </c>
      <c r="E986" s="214" t="s">
        <v>1</v>
      </c>
      <c r="F986" s="215" t="s">
        <v>956</v>
      </c>
      <c r="G986" s="213"/>
      <c r="H986" s="214" t="s">
        <v>1</v>
      </c>
      <c r="I986" s="216"/>
      <c r="J986" s="213"/>
      <c r="K986" s="213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237</v>
      </c>
      <c r="AU986" s="221" t="s">
        <v>86</v>
      </c>
      <c r="AV986" s="13" t="s">
        <v>84</v>
      </c>
      <c r="AW986" s="13" t="s">
        <v>32</v>
      </c>
      <c r="AX986" s="13" t="s">
        <v>76</v>
      </c>
      <c r="AY986" s="221" t="s">
        <v>135</v>
      </c>
    </row>
    <row r="987" spans="2:51" s="14" customFormat="1" ht="12">
      <c r="B987" s="222"/>
      <c r="C987" s="223"/>
      <c r="D987" s="194" t="s">
        <v>237</v>
      </c>
      <c r="E987" s="224" t="s">
        <v>1</v>
      </c>
      <c r="F987" s="225" t="s">
        <v>983</v>
      </c>
      <c r="G987" s="223"/>
      <c r="H987" s="226">
        <v>0.196</v>
      </c>
      <c r="I987" s="227"/>
      <c r="J987" s="223"/>
      <c r="K987" s="223"/>
      <c r="L987" s="228"/>
      <c r="M987" s="229"/>
      <c r="N987" s="230"/>
      <c r="O987" s="230"/>
      <c r="P987" s="230"/>
      <c r="Q987" s="230"/>
      <c r="R987" s="230"/>
      <c r="S987" s="230"/>
      <c r="T987" s="231"/>
      <c r="AT987" s="232" t="s">
        <v>237</v>
      </c>
      <c r="AU987" s="232" t="s">
        <v>86</v>
      </c>
      <c r="AV987" s="14" t="s">
        <v>86</v>
      </c>
      <c r="AW987" s="14" t="s">
        <v>32</v>
      </c>
      <c r="AX987" s="14" t="s">
        <v>76</v>
      </c>
      <c r="AY987" s="232" t="s">
        <v>135</v>
      </c>
    </row>
    <row r="988" spans="2:51" s="13" customFormat="1" ht="12">
      <c r="B988" s="212"/>
      <c r="C988" s="213"/>
      <c r="D988" s="194" t="s">
        <v>237</v>
      </c>
      <c r="E988" s="214" t="s">
        <v>1</v>
      </c>
      <c r="F988" s="215" t="s">
        <v>957</v>
      </c>
      <c r="G988" s="213"/>
      <c r="H988" s="214" t="s">
        <v>1</v>
      </c>
      <c r="I988" s="216"/>
      <c r="J988" s="213"/>
      <c r="K988" s="213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237</v>
      </c>
      <c r="AU988" s="221" t="s">
        <v>86</v>
      </c>
      <c r="AV988" s="13" t="s">
        <v>84</v>
      </c>
      <c r="AW988" s="13" t="s">
        <v>32</v>
      </c>
      <c r="AX988" s="13" t="s">
        <v>76</v>
      </c>
      <c r="AY988" s="221" t="s">
        <v>135</v>
      </c>
    </row>
    <row r="989" spans="2:51" s="14" customFormat="1" ht="12">
      <c r="B989" s="222"/>
      <c r="C989" s="223"/>
      <c r="D989" s="194" t="s">
        <v>237</v>
      </c>
      <c r="E989" s="224" t="s">
        <v>1</v>
      </c>
      <c r="F989" s="225" t="s">
        <v>984</v>
      </c>
      <c r="G989" s="223"/>
      <c r="H989" s="226">
        <v>0.573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237</v>
      </c>
      <c r="AU989" s="232" t="s">
        <v>86</v>
      </c>
      <c r="AV989" s="14" t="s">
        <v>86</v>
      </c>
      <c r="AW989" s="14" t="s">
        <v>32</v>
      </c>
      <c r="AX989" s="14" t="s">
        <v>76</v>
      </c>
      <c r="AY989" s="232" t="s">
        <v>135</v>
      </c>
    </row>
    <row r="990" spans="2:51" s="13" customFormat="1" ht="12">
      <c r="B990" s="212"/>
      <c r="C990" s="213"/>
      <c r="D990" s="194" t="s">
        <v>237</v>
      </c>
      <c r="E990" s="214" t="s">
        <v>1</v>
      </c>
      <c r="F990" s="215" t="s">
        <v>961</v>
      </c>
      <c r="G990" s="213"/>
      <c r="H990" s="214" t="s">
        <v>1</v>
      </c>
      <c r="I990" s="216"/>
      <c r="J990" s="213"/>
      <c r="K990" s="213"/>
      <c r="L990" s="217"/>
      <c r="M990" s="218"/>
      <c r="N990" s="219"/>
      <c r="O990" s="219"/>
      <c r="P990" s="219"/>
      <c r="Q990" s="219"/>
      <c r="R990" s="219"/>
      <c r="S990" s="219"/>
      <c r="T990" s="220"/>
      <c r="AT990" s="221" t="s">
        <v>237</v>
      </c>
      <c r="AU990" s="221" t="s">
        <v>86</v>
      </c>
      <c r="AV990" s="13" t="s">
        <v>84</v>
      </c>
      <c r="AW990" s="13" t="s">
        <v>32</v>
      </c>
      <c r="AX990" s="13" t="s">
        <v>76</v>
      </c>
      <c r="AY990" s="221" t="s">
        <v>135</v>
      </c>
    </row>
    <row r="991" spans="2:51" s="14" customFormat="1" ht="12">
      <c r="B991" s="222"/>
      <c r="C991" s="223"/>
      <c r="D991" s="194" t="s">
        <v>237</v>
      </c>
      <c r="E991" s="224" t="s">
        <v>1</v>
      </c>
      <c r="F991" s="225" t="s">
        <v>985</v>
      </c>
      <c r="G991" s="223"/>
      <c r="H991" s="226">
        <v>0.182</v>
      </c>
      <c r="I991" s="227"/>
      <c r="J991" s="223"/>
      <c r="K991" s="223"/>
      <c r="L991" s="228"/>
      <c r="M991" s="229"/>
      <c r="N991" s="230"/>
      <c r="O991" s="230"/>
      <c r="P991" s="230"/>
      <c r="Q991" s="230"/>
      <c r="R991" s="230"/>
      <c r="S991" s="230"/>
      <c r="T991" s="231"/>
      <c r="AT991" s="232" t="s">
        <v>237</v>
      </c>
      <c r="AU991" s="232" t="s">
        <v>86</v>
      </c>
      <c r="AV991" s="14" t="s">
        <v>86</v>
      </c>
      <c r="AW991" s="14" t="s">
        <v>32</v>
      </c>
      <c r="AX991" s="14" t="s">
        <v>76</v>
      </c>
      <c r="AY991" s="232" t="s">
        <v>135</v>
      </c>
    </row>
    <row r="992" spans="2:51" s="13" customFormat="1" ht="12">
      <c r="B992" s="212"/>
      <c r="C992" s="213"/>
      <c r="D992" s="194" t="s">
        <v>237</v>
      </c>
      <c r="E992" s="214" t="s">
        <v>1</v>
      </c>
      <c r="F992" s="215" t="s">
        <v>986</v>
      </c>
      <c r="G992" s="213"/>
      <c r="H992" s="214" t="s">
        <v>1</v>
      </c>
      <c r="I992" s="216"/>
      <c r="J992" s="213"/>
      <c r="K992" s="213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237</v>
      </c>
      <c r="AU992" s="221" t="s">
        <v>86</v>
      </c>
      <c r="AV992" s="13" t="s">
        <v>84</v>
      </c>
      <c r="AW992" s="13" t="s">
        <v>32</v>
      </c>
      <c r="AX992" s="13" t="s">
        <v>76</v>
      </c>
      <c r="AY992" s="221" t="s">
        <v>135</v>
      </c>
    </row>
    <row r="993" spans="2:51" s="13" customFormat="1" ht="12">
      <c r="B993" s="212"/>
      <c r="C993" s="213"/>
      <c r="D993" s="194" t="s">
        <v>237</v>
      </c>
      <c r="E993" s="214" t="s">
        <v>1</v>
      </c>
      <c r="F993" s="215" t="s">
        <v>959</v>
      </c>
      <c r="G993" s="213"/>
      <c r="H993" s="214" t="s">
        <v>1</v>
      </c>
      <c r="I993" s="216"/>
      <c r="J993" s="213"/>
      <c r="K993" s="213"/>
      <c r="L993" s="217"/>
      <c r="M993" s="218"/>
      <c r="N993" s="219"/>
      <c r="O993" s="219"/>
      <c r="P993" s="219"/>
      <c r="Q993" s="219"/>
      <c r="R993" s="219"/>
      <c r="S993" s="219"/>
      <c r="T993" s="220"/>
      <c r="AT993" s="221" t="s">
        <v>237</v>
      </c>
      <c r="AU993" s="221" t="s">
        <v>86</v>
      </c>
      <c r="AV993" s="13" t="s">
        <v>84</v>
      </c>
      <c r="AW993" s="13" t="s">
        <v>32</v>
      </c>
      <c r="AX993" s="13" t="s">
        <v>76</v>
      </c>
      <c r="AY993" s="221" t="s">
        <v>135</v>
      </c>
    </row>
    <row r="994" spans="2:51" s="14" customFormat="1" ht="12">
      <c r="B994" s="222"/>
      <c r="C994" s="223"/>
      <c r="D994" s="194" t="s">
        <v>237</v>
      </c>
      <c r="E994" s="224" t="s">
        <v>1</v>
      </c>
      <c r="F994" s="225" t="s">
        <v>987</v>
      </c>
      <c r="G994" s="223"/>
      <c r="H994" s="226">
        <v>6.541</v>
      </c>
      <c r="I994" s="227"/>
      <c r="J994" s="223"/>
      <c r="K994" s="223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237</v>
      </c>
      <c r="AU994" s="232" t="s">
        <v>86</v>
      </c>
      <c r="AV994" s="14" t="s">
        <v>86</v>
      </c>
      <c r="AW994" s="14" t="s">
        <v>32</v>
      </c>
      <c r="AX994" s="14" t="s">
        <v>76</v>
      </c>
      <c r="AY994" s="232" t="s">
        <v>135</v>
      </c>
    </row>
    <row r="995" spans="2:51" s="13" customFormat="1" ht="12">
      <c r="B995" s="212"/>
      <c r="C995" s="213"/>
      <c r="D995" s="194" t="s">
        <v>237</v>
      </c>
      <c r="E995" s="214" t="s">
        <v>1</v>
      </c>
      <c r="F995" s="215" t="s">
        <v>962</v>
      </c>
      <c r="G995" s="213"/>
      <c r="H995" s="214" t="s">
        <v>1</v>
      </c>
      <c r="I995" s="216"/>
      <c r="J995" s="213"/>
      <c r="K995" s="213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237</v>
      </c>
      <c r="AU995" s="221" t="s">
        <v>86</v>
      </c>
      <c r="AV995" s="13" t="s">
        <v>84</v>
      </c>
      <c r="AW995" s="13" t="s">
        <v>32</v>
      </c>
      <c r="AX995" s="13" t="s">
        <v>76</v>
      </c>
      <c r="AY995" s="221" t="s">
        <v>135</v>
      </c>
    </row>
    <row r="996" spans="2:51" s="14" customFormat="1" ht="12">
      <c r="B996" s="222"/>
      <c r="C996" s="223"/>
      <c r="D996" s="194" t="s">
        <v>237</v>
      </c>
      <c r="E996" s="224" t="s">
        <v>1</v>
      </c>
      <c r="F996" s="225" t="s">
        <v>988</v>
      </c>
      <c r="G996" s="223"/>
      <c r="H996" s="226">
        <v>0.363</v>
      </c>
      <c r="I996" s="227"/>
      <c r="J996" s="223"/>
      <c r="K996" s="223"/>
      <c r="L996" s="228"/>
      <c r="M996" s="229"/>
      <c r="N996" s="230"/>
      <c r="O996" s="230"/>
      <c r="P996" s="230"/>
      <c r="Q996" s="230"/>
      <c r="R996" s="230"/>
      <c r="S996" s="230"/>
      <c r="T996" s="231"/>
      <c r="AT996" s="232" t="s">
        <v>237</v>
      </c>
      <c r="AU996" s="232" t="s">
        <v>86</v>
      </c>
      <c r="AV996" s="14" t="s">
        <v>86</v>
      </c>
      <c r="AW996" s="14" t="s">
        <v>32</v>
      </c>
      <c r="AX996" s="14" t="s">
        <v>76</v>
      </c>
      <c r="AY996" s="232" t="s">
        <v>135</v>
      </c>
    </row>
    <row r="997" spans="2:51" s="13" customFormat="1" ht="12">
      <c r="B997" s="212"/>
      <c r="C997" s="213"/>
      <c r="D997" s="194" t="s">
        <v>237</v>
      </c>
      <c r="E997" s="214" t="s">
        <v>1</v>
      </c>
      <c r="F997" s="215" t="s">
        <v>964</v>
      </c>
      <c r="G997" s="213"/>
      <c r="H997" s="214" t="s">
        <v>1</v>
      </c>
      <c r="I997" s="216"/>
      <c r="J997" s="213"/>
      <c r="K997" s="213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237</v>
      </c>
      <c r="AU997" s="221" t="s">
        <v>86</v>
      </c>
      <c r="AV997" s="13" t="s">
        <v>84</v>
      </c>
      <c r="AW997" s="13" t="s">
        <v>32</v>
      </c>
      <c r="AX997" s="13" t="s">
        <v>76</v>
      </c>
      <c r="AY997" s="221" t="s">
        <v>135</v>
      </c>
    </row>
    <row r="998" spans="2:51" s="14" customFormat="1" ht="12">
      <c r="B998" s="222"/>
      <c r="C998" s="223"/>
      <c r="D998" s="194" t="s">
        <v>237</v>
      </c>
      <c r="E998" s="224" t="s">
        <v>1</v>
      </c>
      <c r="F998" s="225" t="s">
        <v>989</v>
      </c>
      <c r="G998" s="223"/>
      <c r="H998" s="226">
        <v>0.395</v>
      </c>
      <c r="I998" s="227"/>
      <c r="J998" s="223"/>
      <c r="K998" s="223"/>
      <c r="L998" s="228"/>
      <c r="M998" s="229"/>
      <c r="N998" s="230"/>
      <c r="O998" s="230"/>
      <c r="P998" s="230"/>
      <c r="Q998" s="230"/>
      <c r="R998" s="230"/>
      <c r="S998" s="230"/>
      <c r="T998" s="231"/>
      <c r="AT998" s="232" t="s">
        <v>237</v>
      </c>
      <c r="AU998" s="232" t="s">
        <v>86</v>
      </c>
      <c r="AV998" s="14" t="s">
        <v>86</v>
      </c>
      <c r="AW998" s="14" t="s">
        <v>32</v>
      </c>
      <c r="AX998" s="14" t="s">
        <v>76</v>
      </c>
      <c r="AY998" s="232" t="s">
        <v>135</v>
      </c>
    </row>
    <row r="999" spans="2:51" s="13" customFormat="1" ht="12">
      <c r="B999" s="212"/>
      <c r="C999" s="213"/>
      <c r="D999" s="194" t="s">
        <v>237</v>
      </c>
      <c r="E999" s="214" t="s">
        <v>1</v>
      </c>
      <c r="F999" s="215" t="s">
        <v>966</v>
      </c>
      <c r="G999" s="213"/>
      <c r="H999" s="214" t="s">
        <v>1</v>
      </c>
      <c r="I999" s="216"/>
      <c r="J999" s="213"/>
      <c r="K999" s="213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237</v>
      </c>
      <c r="AU999" s="221" t="s">
        <v>86</v>
      </c>
      <c r="AV999" s="13" t="s">
        <v>84</v>
      </c>
      <c r="AW999" s="13" t="s">
        <v>32</v>
      </c>
      <c r="AX999" s="13" t="s">
        <v>76</v>
      </c>
      <c r="AY999" s="221" t="s">
        <v>135</v>
      </c>
    </row>
    <row r="1000" spans="2:51" s="14" customFormat="1" ht="12">
      <c r="B1000" s="222"/>
      <c r="C1000" s="223"/>
      <c r="D1000" s="194" t="s">
        <v>237</v>
      </c>
      <c r="E1000" s="224" t="s">
        <v>1</v>
      </c>
      <c r="F1000" s="225" t="s">
        <v>990</v>
      </c>
      <c r="G1000" s="223"/>
      <c r="H1000" s="226">
        <v>0.145</v>
      </c>
      <c r="I1000" s="227"/>
      <c r="J1000" s="223"/>
      <c r="K1000" s="223"/>
      <c r="L1000" s="228"/>
      <c r="M1000" s="229"/>
      <c r="N1000" s="230"/>
      <c r="O1000" s="230"/>
      <c r="P1000" s="230"/>
      <c r="Q1000" s="230"/>
      <c r="R1000" s="230"/>
      <c r="S1000" s="230"/>
      <c r="T1000" s="231"/>
      <c r="AT1000" s="232" t="s">
        <v>237</v>
      </c>
      <c r="AU1000" s="232" t="s">
        <v>86</v>
      </c>
      <c r="AV1000" s="14" t="s">
        <v>86</v>
      </c>
      <c r="AW1000" s="14" t="s">
        <v>32</v>
      </c>
      <c r="AX1000" s="14" t="s">
        <v>76</v>
      </c>
      <c r="AY1000" s="232" t="s">
        <v>135</v>
      </c>
    </row>
    <row r="1001" spans="2:51" s="13" customFormat="1" ht="12">
      <c r="B1001" s="212"/>
      <c r="C1001" s="213"/>
      <c r="D1001" s="194" t="s">
        <v>237</v>
      </c>
      <c r="E1001" s="214" t="s">
        <v>1</v>
      </c>
      <c r="F1001" s="215" t="s">
        <v>968</v>
      </c>
      <c r="G1001" s="213"/>
      <c r="H1001" s="214" t="s">
        <v>1</v>
      </c>
      <c r="I1001" s="216"/>
      <c r="J1001" s="213"/>
      <c r="K1001" s="213"/>
      <c r="L1001" s="217"/>
      <c r="M1001" s="218"/>
      <c r="N1001" s="219"/>
      <c r="O1001" s="219"/>
      <c r="P1001" s="219"/>
      <c r="Q1001" s="219"/>
      <c r="R1001" s="219"/>
      <c r="S1001" s="219"/>
      <c r="T1001" s="220"/>
      <c r="AT1001" s="221" t="s">
        <v>237</v>
      </c>
      <c r="AU1001" s="221" t="s">
        <v>86</v>
      </c>
      <c r="AV1001" s="13" t="s">
        <v>84</v>
      </c>
      <c r="AW1001" s="13" t="s">
        <v>32</v>
      </c>
      <c r="AX1001" s="13" t="s">
        <v>76</v>
      </c>
      <c r="AY1001" s="221" t="s">
        <v>135</v>
      </c>
    </row>
    <row r="1002" spans="2:51" s="14" customFormat="1" ht="12">
      <c r="B1002" s="222"/>
      <c r="C1002" s="223"/>
      <c r="D1002" s="194" t="s">
        <v>237</v>
      </c>
      <c r="E1002" s="224" t="s">
        <v>1</v>
      </c>
      <c r="F1002" s="225" t="s">
        <v>991</v>
      </c>
      <c r="G1002" s="223"/>
      <c r="H1002" s="226">
        <v>0.558</v>
      </c>
      <c r="I1002" s="227"/>
      <c r="J1002" s="223"/>
      <c r="K1002" s="223"/>
      <c r="L1002" s="228"/>
      <c r="M1002" s="229"/>
      <c r="N1002" s="230"/>
      <c r="O1002" s="230"/>
      <c r="P1002" s="230"/>
      <c r="Q1002" s="230"/>
      <c r="R1002" s="230"/>
      <c r="S1002" s="230"/>
      <c r="T1002" s="231"/>
      <c r="AT1002" s="232" t="s">
        <v>237</v>
      </c>
      <c r="AU1002" s="232" t="s">
        <v>86</v>
      </c>
      <c r="AV1002" s="14" t="s">
        <v>86</v>
      </c>
      <c r="AW1002" s="14" t="s">
        <v>32</v>
      </c>
      <c r="AX1002" s="14" t="s">
        <v>76</v>
      </c>
      <c r="AY1002" s="232" t="s">
        <v>135</v>
      </c>
    </row>
    <row r="1003" spans="2:51" s="13" customFormat="1" ht="12">
      <c r="B1003" s="212"/>
      <c r="C1003" s="213"/>
      <c r="D1003" s="194" t="s">
        <v>237</v>
      </c>
      <c r="E1003" s="214" t="s">
        <v>1</v>
      </c>
      <c r="F1003" s="215" t="s">
        <v>970</v>
      </c>
      <c r="G1003" s="213"/>
      <c r="H1003" s="214" t="s">
        <v>1</v>
      </c>
      <c r="I1003" s="216"/>
      <c r="J1003" s="213"/>
      <c r="K1003" s="213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237</v>
      </c>
      <c r="AU1003" s="221" t="s">
        <v>86</v>
      </c>
      <c r="AV1003" s="13" t="s">
        <v>84</v>
      </c>
      <c r="AW1003" s="13" t="s">
        <v>32</v>
      </c>
      <c r="AX1003" s="13" t="s">
        <v>76</v>
      </c>
      <c r="AY1003" s="221" t="s">
        <v>135</v>
      </c>
    </row>
    <row r="1004" spans="2:51" s="14" customFormat="1" ht="12">
      <c r="B1004" s="222"/>
      <c r="C1004" s="223"/>
      <c r="D1004" s="194" t="s">
        <v>237</v>
      </c>
      <c r="E1004" s="224" t="s">
        <v>1</v>
      </c>
      <c r="F1004" s="225" t="s">
        <v>992</v>
      </c>
      <c r="G1004" s="223"/>
      <c r="H1004" s="226">
        <v>0.348</v>
      </c>
      <c r="I1004" s="227"/>
      <c r="J1004" s="223"/>
      <c r="K1004" s="223"/>
      <c r="L1004" s="228"/>
      <c r="M1004" s="229"/>
      <c r="N1004" s="230"/>
      <c r="O1004" s="230"/>
      <c r="P1004" s="230"/>
      <c r="Q1004" s="230"/>
      <c r="R1004" s="230"/>
      <c r="S1004" s="230"/>
      <c r="T1004" s="231"/>
      <c r="AT1004" s="232" t="s">
        <v>237</v>
      </c>
      <c r="AU1004" s="232" t="s">
        <v>86</v>
      </c>
      <c r="AV1004" s="14" t="s">
        <v>86</v>
      </c>
      <c r="AW1004" s="14" t="s">
        <v>32</v>
      </c>
      <c r="AX1004" s="14" t="s">
        <v>76</v>
      </c>
      <c r="AY1004" s="232" t="s">
        <v>135</v>
      </c>
    </row>
    <row r="1005" spans="2:51" s="13" customFormat="1" ht="12">
      <c r="B1005" s="212"/>
      <c r="C1005" s="213"/>
      <c r="D1005" s="194" t="s">
        <v>237</v>
      </c>
      <c r="E1005" s="214" t="s">
        <v>1</v>
      </c>
      <c r="F1005" s="215" t="s">
        <v>946</v>
      </c>
      <c r="G1005" s="213"/>
      <c r="H1005" s="214" t="s">
        <v>1</v>
      </c>
      <c r="I1005" s="216"/>
      <c r="J1005" s="213"/>
      <c r="K1005" s="213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237</v>
      </c>
      <c r="AU1005" s="221" t="s">
        <v>86</v>
      </c>
      <c r="AV1005" s="13" t="s">
        <v>84</v>
      </c>
      <c r="AW1005" s="13" t="s">
        <v>32</v>
      </c>
      <c r="AX1005" s="13" t="s">
        <v>76</v>
      </c>
      <c r="AY1005" s="221" t="s">
        <v>135</v>
      </c>
    </row>
    <row r="1006" spans="2:51" s="14" customFormat="1" ht="12">
      <c r="B1006" s="222"/>
      <c r="C1006" s="223"/>
      <c r="D1006" s="194" t="s">
        <v>237</v>
      </c>
      <c r="E1006" s="224" t="s">
        <v>1</v>
      </c>
      <c r="F1006" s="225" t="s">
        <v>993</v>
      </c>
      <c r="G1006" s="223"/>
      <c r="H1006" s="226">
        <v>4.224</v>
      </c>
      <c r="I1006" s="227"/>
      <c r="J1006" s="223"/>
      <c r="K1006" s="223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237</v>
      </c>
      <c r="AU1006" s="232" t="s">
        <v>86</v>
      </c>
      <c r="AV1006" s="14" t="s">
        <v>86</v>
      </c>
      <c r="AW1006" s="14" t="s">
        <v>32</v>
      </c>
      <c r="AX1006" s="14" t="s">
        <v>76</v>
      </c>
      <c r="AY1006" s="232" t="s">
        <v>135</v>
      </c>
    </row>
    <row r="1007" spans="2:51" s="15" customFormat="1" ht="12">
      <c r="B1007" s="233"/>
      <c r="C1007" s="234"/>
      <c r="D1007" s="194" t="s">
        <v>237</v>
      </c>
      <c r="E1007" s="235" t="s">
        <v>1</v>
      </c>
      <c r="F1007" s="236" t="s">
        <v>240</v>
      </c>
      <c r="G1007" s="234"/>
      <c r="H1007" s="237">
        <v>20.835</v>
      </c>
      <c r="I1007" s="238"/>
      <c r="J1007" s="234"/>
      <c r="K1007" s="234"/>
      <c r="L1007" s="239"/>
      <c r="M1007" s="240"/>
      <c r="N1007" s="241"/>
      <c r="O1007" s="241"/>
      <c r="P1007" s="241"/>
      <c r="Q1007" s="241"/>
      <c r="R1007" s="241"/>
      <c r="S1007" s="241"/>
      <c r="T1007" s="242"/>
      <c r="AT1007" s="243" t="s">
        <v>237</v>
      </c>
      <c r="AU1007" s="243" t="s">
        <v>86</v>
      </c>
      <c r="AV1007" s="15" t="s">
        <v>140</v>
      </c>
      <c r="AW1007" s="15" t="s">
        <v>32</v>
      </c>
      <c r="AX1007" s="15" t="s">
        <v>84</v>
      </c>
      <c r="AY1007" s="243" t="s">
        <v>135</v>
      </c>
    </row>
    <row r="1008" spans="1:65" s="2" customFormat="1" ht="16.5" customHeight="1">
      <c r="A1008" s="35"/>
      <c r="B1008" s="36"/>
      <c r="C1008" s="244" t="s">
        <v>592</v>
      </c>
      <c r="D1008" s="244" t="s">
        <v>251</v>
      </c>
      <c r="E1008" s="245" t="s">
        <v>994</v>
      </c>
      <c r="F1008" s="246" t="s">
        <v>995</v>
      </c>
      <c r="G1008" s="247" t="s">
        <v>236</v>
      </c>
      <c r="H1008" s="248">
        <v>0.348</v>
      </c>
      <c r="I1008" s="249"/>
      <c r="J1008" s="250">
        <f>ROUND(I1008*H1008,2)</f>
        <v>0</v>
      </c>
      <c r="K1008" s="251"/>
      <c r="L1008" s="252"/>
      <c r="M1008" s="253" t="s">
        <v>1</v>
      </c>
      <c r="N1008" s="254" t="s">
        <v>41</v>
      </c>
      <c r="O1008" s="72"/>
      <c r="P1008" s="190">
        <f>O1008*H1008</f>
        <v>0</v>
      </c>
      <c r="Q1008" s="190">
        <v>0</v>
      </c>
      <c r="R1008" s="190">
        <f>Q1008*H1008</f>
        <v>0</v>
      </c>
      <c r="S1008" s="190">
        <v>0</v>
      </c>
      <c r="T1008" s="191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192" t="s">
        <v>289</v>
      </c>
      <c r="AT1008" s="192" t="s">
        <v>251</v>
      </c>
      <c r="AU1008" s="192" t="s">
        <v>86</v>
      </c>
      <c r="AY1008" s="18" t="s">
        <v>135</v>
      </c>
      <c r="BE1008" s="193">
        <f>IF(N1008="základní",J1008,0)</f>
        <v>0</v>
      </c>
      <c r="BF1008" s="193">
        <f>IF(N1008="snížená",J1008,0)</f>
        <v>0</v>
      </c>
      <c r="BG1008" s="193">
        <f>IF(N1008="zákl. přenesená",J1008,0)</f>
        <v>0</v>
      </c>
      <c r="BH1008" s="193">
        <f>IF(N1008="sníž. přenesená",J1008,0)</f>
        <v>0</v>
      </c>
      <c r="BI1008" s="193">
        <f>IF(N1008="nulová",J1008,0)</f>
        <v>0</v>
      </c>
      <c r="BJ1008" s="18" t="s">
        <v>84</v>
      </c>
      <c r="BK1008" s="193">
        <f>ROUND(I1008*H1008,2)</f>
        <v>0</v>
      </c>
      <c r="BL1008" s="18" t="s">
        <v>171</v>
      </c>
      <c r="BM1008" s="192" t="s">
        <v>996</v>
      </c>
    </row>
    <row r="1009" spans="2:51" s="13" customFormat="1" ht="12">
      <c r="B1009" s="212"/>
      <c r="C1009" s="213"/>
      <c r="D1009" s="194" t="s">
        <v>237</v>
      </c>
      <c r="E1009" s="214" t="s">
        <v>1</v>
      </c>
      <c r="F1009" s="215" t="s">
        <v>970</v>
      </c>
      <c r="G1009" s="213"/>
      <c r="H1009" s="214" t="s">
        <v>1</v>
      </c>
      <c r="I1009" s="216"/>
      <c r="J1009" s="213"/>
      <c r="K1009" s="213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237</v>
      </c>
      <c r="AU1009" s="221" t="s">
        <v>86</v>
      </c>
      <c r="AV1009" s="13" t="s">
        <v>84</v>
      </c>
      <c r="AW1009" s="13" t="s">
        <v>32</v>
      </c>
      <c r="AX1009" s="13" t="s">
        <v>76</v>
      </c>
      <c r="AY1009" s="221" t="s">
        <v>135</v>
      </c>
    </row>
    <row r="1010" spans="2:51" s="14" customFormat="1" ht="12">
      <c r="B1010" s="222"/>
      <c r="C1010" s="223"/>
      <c r="D1010" s="194" t="s">
        <v>237</v>
      </c>
      <c r="E1010" s="224" t="s">
        <v>1</v>
      </c>
      <c r="F1010" s="225" t="s">
        <v>992</v>
      </c>
      <c r="G1010" s="223"/>
      <c r="H1010" s="226">
        <v>0.348</v>
      </c>
      <c r="I1010" s="227"/>
      <c r="J1010" s="223"/>
      <c r="K1010" s="223"/>
      <c r="L1010" s="228"/>
      <c r="M1010" s="229"/>
      <c r="N1010" s="230"/>
      <c r="O1010" s="230"/>
      <c r="P1010" s="230"/>
      <c r="Q1010" s="230"/>
      <c r="R1010" s="230"/>
      <c r="S1010" s="230"/>
      <c r="T1010" s="231"/>
      <c r="AT1010" s="232" t="s">
        <v>237</v>
      </c>
      <c r="AU1010" s="232" t="s">
        <v>86</v>
      </c>
      <c r="AV1010" s="14" t="s">
        <v>86</v>
      </c>
      <c r="AW1010" s="14" t="s">
        <v>32</v>
      </c>
      <c r="AX1010" s="14" t="s">
        <v>76</v>
      </c>
      <c r="AY1010" s="232" t="s">
        <v>135</v>
      </c>
    </row>
    <row r="1011" spans="2:51" s="15" customFormat="1" ht="12">
      <c r="B1011" s="233"/>
      <c r="C1011" s="234"/>
      <c r="D1011" s="194" t="s">
        <v>237</v>
      </c>
      <c r="E1011" s="235" t="s">
        <v>1</v>
      </c>
      <c r="F1011" s="236" t="s">
        <v>240</v>
      </c>
      <c r="G1011" s="234"/>
      <c r="H1011" s="237">
        <v>0.348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237</v>
      </c>
      <c r="AU1011" s="243" t="s">
        <v>86</v>
      </c>
      <c r="AV1011" s="15" t="s">
        <v>140</v>
      </c>
      <c r="AW1011" s="15" t="s">
        <v>32</v>
      </c>
      <c r="AX1011" s="15" t="s">
        <v>84</v>
      </c>
      <c r="AY1011" s="243" t="s">
        <v>135</v>
      </c>
    </row>
    <row r="1012" spans="1:65" s="2" customFormat="1" ht="24.2" customHeight="1">
      <c r="A1012" s="35"/>
      <c r="B1012" s="36"/>
      <c r="C1012" s="180" t="s">
        <v>997</v>
      </c>
      <c r="D1012" s="180" t="s">
        <v>136</v>
      </c>
      <c r="E1012" s="181" t="s">
        <v>998</v>
      </c>
      <c r="F1012" s="182" t="s">
        <v>999</v>
      </c>
      <c r="G1012" s="183" t="s">
        <v>269</v>
      </c>
      <c r="H1012" s="184">
        <v>128.5</v>
      </c>
      <c r="I1012" s="185"/>
      <c r="J1012" s="186">
        <f>ROUND(I1012*H1012,2)</f>
        <v>0</v>
      </c>
      <c r="K1012" s="187"/>
      <c r="L1012" s="40"/>
      <c r="M1012" s="188" t="s">
        <v>1</v>
      </c>
      <c r="N1012" s="189" t="s">
        <v>41</v>
      </c>
      <c r="O1012" s="72"/>
      <c r="P1012" s="190">
        <f>O1012*H1012</f>
        <v>0</v>
      </c>
      <c r="Q1012" s="190">
        <v>0</v>
      </c>
      <c r="R1012" s="190">
        <f>Q1012*H1012</f>
        <v>0</v>
      </c>
      <c r="S1012" s="190">
        <v>0</v>
      </c>
      <c r="T1012" s="191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2" t="s">
        <v>171</v>
      </c>
      <c r="AT1012" s="192" t="s">
        <v>136</v>
      </c>
      <c r="AU1012" s="192" t="s">
        <v>86</v>
      </c>
      <c r="AY1012" s="18" t="s">
        <v>135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18" t="s">
        <v>84</v>
      </c>
      <c r="BK1012" s="193">
        <f>ROUND(I1012*H1012,2)</f>
        <v>0</v>
      </c>
      <c r="BL1012" s="18" t="s">
        <v>171</v>
      </c>
      <c r="BM1012" s="192" t="s">
        <v>1000</v>
      </c>
    </row>
    <row r="1013" spans="2:51" s="13" customFormat="1" ht="12">
      <c r="B1013" s="212"/>
      <c r="C1013" s="213"/>
      <c r="D1013" s="194" t="s">
        <v>237</v>
      </c>
      <c r="E1013" s="214" t="s">
        <v>1</v>
      </c>
      <c r="F1013" s="215" t="s">
        <v>717</v>
      </c>
      <c r="G1013" s="213"/>
      <c r="H1013" s="214" t="s">
        <v>1</v>
      </c>
      <c r="I1013" s="216"/>
      <c r="J1013" s="213"/>
      <c r="K1013" s="213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237</v>
      </c>
      <c r="AU1013" s="221" t="s">
        <v>86</v>
      </c>
      <c r="AV1013" s="13" t="s">
        <v>84</v>
      </c>
      <c r="AW1013" s="13" t="s">
        <v>32</v>
      </c>
      <c r="AX1013" s="13" t="s">
        <v>76</v>
      </c>
      <c r="AY1013" s="221" t="s">
        <v>135</v>
      </c>
    </row>
    <row r="1014" spans="2:51" s="14" customFormat="1" ht="12">
      <c r="B1014" s="222"/>
      <c r="C1014" s="223"/>
      <c r="D1014" s="194" t="s">
        <v>237</v>
      </c>
      <c r="E1014" s="224" t="s">
        <v>1</v>
      </c>
      <c r="F1014" s="225" t="s">
        <v>1001</v>
      </c>
      <c r="G1014" s="223"/>
      <c r="H1014" s="226">
        <v>12.5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237</v>
      </c>
      <c r="AU1014" s="232" t="s">
        <v>86</v>
      </c>
      <c r="AV1014" s="14" t="s">
        <v>86</v>
      </c>
      <c r="AW1014" s="14" t="s">
        <v>32</v>
      </c>
      <c r="AX1014" s="14" t="s">
        <v>76</v>
      </c>
      <c r="AY1014" s="232" t="s">
        <v>135</v>
      </c>
    </row>
    <row r="1015" spans="2:51" s="13" customFormat="1" ht="12">
      <c r="B1015" s="212"/>
      <c r="C1015" s="213"/>
      <c r="D1015" s="194" t="s">
        <v>237</v>
      </c>
      <c r="E1015" s="214" t="s">
        <v>1</v>
      </c>
      <c r="F1015" s="215" t="s">
        <v>839</v>
      </c>
      <c r="G1015" s="213"/>
      <c r="H1015" s="214" t="s">
        <v>1</v>
      </c>
      <c r="I1015" s="216"/>
      <c r="J1015" s="213"/>
      <c r="K1015" s="213"/>
      <c r="L1015" s="217"/>
      <c r="M1015" s="218"/>
      <c r="N1015" s="219"/>
      <c r="O1015" s="219"/>
      <c r="P1015" s="219"/>
      <c r="Q1015" s="219"/>
      <c r="R1015" s="219"/>
      <c r="S1015" s="219"/>
      <c r="T1015" s="220"/>
      <c r="AT1015" s="221" t="s">
        <v>237</v>
      </c>
      <c r="AU1015" s="221" t="s">
        <v>86</v>
      </c>
      <c r="AV1015" s="13" t="s">
        <v>84</v>
      </c>
      <c r="AW1015" s="13" t="s">
        <v>32</v>
      </c>
      <c r="AX1015" s="13" t="s">
        <v>76</v>
      </c>
      <c r="AY1015" s="221" t="s">
        <v>135</v>
      </c>
    </row>
    <row r="1016" spans="2:51" s="14" customFormat="1" ht="12">
      <c r="B1016" s="222"/>
      <c r="C1016" s="223"/>
      <c r="D1016" s="194" t="s">
        <v>237</v>
      </c>
      <c r="E1016" s="224" t="s">
        <v>1</v>
      </c>
      <c r="F1016" s="225" t="s">
        <v>1002</v>
      </c>
      <c r="G1016" s="223"/>
      <c r="H1016" s="226">
        <v>38.5</v>
      </c>
      <c r="I1016" s="227"/>
      <c r="J1016" s="223"/>
      <c r="K1016" s="223"/>
      <c r="L1016" s="228"/>
      <c r="M1016" s="229"/>
      <c r="N1016" s="230"/>
      <c r="O1016" s="230"/>
      <c r="P1016" s="230"/>
      <c r="Q1016" s="230"/>
      <c r="R1016" s="230"/>
      <c r="S1016" s="230"/>
      <c r="T1016" s="231"/>
      <c r="AT1016" s="232" t="s">
        <v>237</v>
      </c>
      <c r="AU1016" s="232" t="s">
        <v>86</v>
      </c>
      <c r="AV1016" s="14" t="s">
        <v>86</v>
      </c>
      <c r="AW1016" s="14" t="s">
        <v>32</v>
      </c>
      <c r="AX1016" s="14" t="s">
        <v>76</v>
      </c>
      <c r="AY1016" s="232" t="s">
        <v>135</v>
      </c>
    </row>
    <row r="1017" spans="2:51" s="13" customFormat="1" ht="12">
      <c r="B1017" s="212"/>
      <c r="C1017" s="213"/>
      <c r="D1017" s="194" t="s">
        <v>237</v>
      </c>
      <c r="E1017" s="214" t="s">
        <v>1</v>
      </c>
      <c r="F1017" s="215" t="s">
        <v>721</v>
      </c>
      <c r="G1017" s="213"/>
      <c r="H1017" s="214" t="s">
        <v>1</v>
      </c>
      <c r="I1017" s="216"/>
      <c r="J1017" s="213"/>
      <c r="K1017" s="213"/>
      <c r="L1017" s="217"/>
      <c r="M1017" s="218"/>
      <c r="N1017" s="219"/>
      <c r="O1017" s="219"/>
      <c r="P1017" s="219"/>
      <c r="Q1017" s="219"/>
      <c r="R1017" s="219"/>
      <c r="S1017" s="219"/>
      <c r="T1017" s="220"/>
      <c r="AT1017" s="221" t="s">
        <v>237</v>
      </c>
      <c r="AU1017" s="221" t="s">
        <v>86</v>
      </c>
      <c r="AV1017" s="13" t="s">
        <v>84</v>
      </c>
      <c r="AW1017" s="13" t="s">
        <v>32</v>
      </c>
      <c r="AX1017" s="13" t="s">
        <v>76</v>
      </c>
      <c r="AY1017" s="221" t="s">
        <v>135</v>
      </c>
    </row>
    <row r="1018" spans="2:51" s="14" customFormat="1" ht="12">
      <c r="B1018" s="222"/>
      <c r="C1018" s="223"/>
      <c r="D1018" s="194" t="s">
        <v>237</v>
      </c>
      <c r="E1018" s="224" t="s">
        <v>1</v>
      </c>
      <c r="F1018" s="225" t="s">
        <v>1003</v>
      </c>
      <c r="G1018" s="223"/>
      <c r="H1018" s="226">
        <v>65.4</v>
      </c>
      <c r="I1018" s="227"/>
      <c r="J1018" s="223"/>
      <c r="K1018" s="223"/>
      <c r="L1018" s="228"/>
      <c r="M1018" s="229"/>
      <c r="N1018" s="230"/>
      <c r="O1018" s="230"/>
      <c r="P1018" s="230"/>
      <c r="Q1018" s="230"/>
      <c r="R1018" s="230"/>
      <c r="S1018" s="230"/>
      <c r="T1018" s="231"/>
      <c r="AT1018" s="232" t="s">
        <v>237</v>
      </c>
      <c r="AU1018" s="232" t="s">
        <v>86</v>
      </c>
      <c r="AV1018" s="14" t="s">
        <v>86</v>
      </c>
      <c r="AW1018" s="14" t="s">
        <v>32</v>
      </c>
      <c r="AX1018" s="14" t="s">
        <v>76</v>
      </c>
      <c r="AY1018" s="232" t="s">
        <v>135</v>
      </c>
    </row>
    <row r="1019" spans="2:51" s="13" customFormat="1" ht="12">
      <c r="B1019" s="212"/>
      <c r="C1019" s="213"/>
      <c r="D1019" s="194" t="s">
        <v>237</v>
      </c>
      <c r="E1019" s="214" t="s">
        <v>1</v>
      </c>
      <c r="F1019" s="215" t="s">
        <v>723</v>
      </c>
      <c r="G1019" s="213"/>
      <c r="H1019" s="214" t="s">
        <v>1</v>
      </c>
      <c r="I1019" s="216"/>
      <c r="J1019" s="213"/>
      <c r="K1019" s="213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237</v>
      </c>
      <c r="AU1019" s="221" t="s">
        <v>86</v>
      </c>
      <c r="AV1019" s="13" t="s">
        <v>84</v>
      </c>
      <c r="AW1019" s="13" t="s">
        <v>32</v>
      </c>
      <c r="AX1019" s="13" t="s">
        <v>76</v>
      </c>
      <c r="AY1019" s="221" t="s">
        <v>135</v>
      </c>
    </row>
    <row r="1020" spans="2:51" s="14" customFormat="1" ht="12">
      <c r="B1020" s="222"/>
      <c r="C1020" s="223"/>
      <c r="D1020" s="194" t="s">
        <v>237</v>
      </c>
      <c r="E1020" s="224" t="s">
        <v>1</v>
      </c>
      <c r="F1020" s="225" t="s">
        <v>1004</v>
      </c>
      <c r="G1020" s="223"/>
      <c r="H1020" s="226">
        <v>12.1</v>
      </c>
      <c r="I1020" s="227"/>
      <c r="J1020" s="223"/>
      <c r="K1020" s="223"/>
      <c r="L1020" s="228"/>
      <c r="M1020" s="229"/>
      <c r="N1020" s="230"/>
      <c r="O1020" s="230"/>
      <c r="P1020" s="230"/>
      <c r="Q1020" s="230"/>
      <c r="R1020" s="230"/>
      <c r="S1020" s="230"/>
      <c r="T1020" s="231"/>
      <c r="AT1020" s="232" t="s">
        <v>237</v>
      </c>
      <c r="AU1020" s="232" t="s">
        <v>86</v>
      </c>
      <c r="AV1020" s="14" t="s">
        <v>86</v>
      </c>
      <c r="AW1020" s="14" t="s">
        <v>32</v>
      </c>
      <c r="AX1020" s="14" t="s">
        <v>76</v>
      </c>
      <c r="AY1020" s="232" t="s">
        <v>135</v>
      </c>
    </row>
    <row r="1021" spans="2:51" s="15" customFormat="1" ht="12">
      <c r="B1021" s="233"/>
      <c r="C1021" s="234"/>
      <c r="D1021" s="194" t="s">
        <v>237</v>
      </c>
      <c r="E1021" s="235" t="s">
        <v>1</v>
      </c>
      <c r="F1021" s="236" t="s">
        <v>240</v>
      </c>
      <c r="G1021" s="234"/>
      <c r="H1021" s="237">
        <v>128.5</v>
      </c>
      <c r="I1021" s="238"/>
      <c r="J1021" s="234"/>
      <c r="K1021" s="234"/>
      <c r="L1021" s="239"/>
      <c r="M1021" s="240"/>
      <c r="N1021" s="241"/>
      <c r="O1021" s="241"/>
      <c r="P1021" s="241"/>
      <c r="Q1021" s="241"/>
      <c r="R1021" s="241"/>
      <c r="S1021" s="241"/>
      <c r="T1021" s="242"/>
      <c r="AT1021" s="243" t="s">
        <v>237</v>
      </c>
      <c r="AU1021" s="243" t="s">
        <v>86</v>
      </c>
      <c r="AV1021" s="15" t="s">
        <v>140</v>
      </c>
      <c r="AW1021" s="15" t="s">
        <v>32</v>
      </c>
      <c r="AX1021" s="15" t="s">
        <v>84</v>
      </c>
      <c r="AY1021" s="243" t="s">
        <v>135</v>
      </c>
    </row>
    <row r="1022" spans="1:65" s="2" customFormat="1" ht="16.5" customHeight="1">
      <c r="A1022" s="35"/>
      <c r="B1022" s="36"/>
      <c r="C1022" s="244" t="s">
        <v>597</v>
      </c>
      <c r="D1022" s="244" t="s">
        <v>251</v>
      </c>
      <c r="E1022" s="245" t="s">
        <v>1005</v>
      </c>
      <c r="F1022" s="246" t="s">
        <v>1006</v>
      </c>
      <c r="G1022" s="247" t="s">
        <v>269</v>
      </c>
      <c r="H1022" s="248">
        <v>133.64</v>
      </c>
      <c r="I1022" s="249"/>
      <c r="J1022" s="250">
        <f>ROUND(I1022*H1022,2)</f>
        <v>0</v>
      </c>
      <c r="K1022" s="251"/>
      <c r="L1022" s="252"/>
      <c r="M1022" s="253" t="s">
        <v>1</v>
      </c>
      <c r="N1022" s="254" t="s">
        <v>41</v>
      </c>
      <c r="O1022" s="72"/>
      <c r="P1022" s="190">
        <f>O1022*H1022</f>
        <v>0</v>
      </c>
      <c r="Q1022" s="190">
        <v>0</v>
      </c>
      <c r="R1022" s="190">
        <f>Q1022*H1022</f>
        <v>0</v>
      </c>
      <c r="S1022" s="190">
        <v>0</v>
      </c>
      <c r="T1022" s="191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192" t="s">
        <v>289</v>
      </c>
      <c r="AT1022" s="192" t="s">
        <v>251</v>
      </c>
      <c r="AU1022" s="192" t="s">
        <v>86</v>
      </c>
      <c r="AY1022" s="18" t="s">
        <v>135</v>
      </c>
      <c r="BE1022" s="193">
        <f>IF(N1022="základní",J1022,0)</f>
        <v>0</v>
      </c>
      <c r="BF1022" s="193">
        <f>IF(N1022="snížená",J1022,0)</f>
        <v>0</v>
      </c>
      <c r="BG1022" s="193">
        <f>IF(N1022="zákl. přenesená",J1022,0)</f>
        <v>0</v>
      </c>
      <c r="BH1022" s="193">
        <f>IF(N1022="sníž. přenesená",J1022,0)</f>
        <v>0</v>
      </c>
      <c r="BI1022" s="193">
        <f>IF(N1022="nulová",J1022,0)</f>
        <v>0</v>
      </c>
      <c r="BJ1022" s="18" t="s">
        <v>84</v>
      </c>
      <c r="BK1022" s="193">
        <f>ROUND(I1022*H1022,2)</f>
        <v>0</v>
      </c>
      <c r="BL1022" s="18" t="s">
        <v>171</v>
      </c>
      <c r="BM1022" s="192" t="s">
        <v>1007</v>
      </c>
    </row>
    <row r="1023" spans="2:51" s="13" customFormat="1" ht="12">
      <c r="B1023" s="212"/>
      <c r="C1023" s="213"/>
      <c r="D1023" s="194" t="s">
        <v>237</v>
      </c>
      <c r="E1023" s="214" t="s">
        <v>1</v>
      </c>
      <c r="F1023" s="215" t="s">
        <v>717</v>
      </c>
      <c r="G1023" s="213"/>
      <c r="H1023" s="214" t="s">
        <v>1</v>
      </c>
      <c r="I1023" s="216"/>
      <c r="J1023" s="213"/>
      <c r="K1023" s="213"/>
      <c r="L1023" s="217"/>
      <c r="M1023" s="218"/>
      <c r="N1023" s="219"/>
      <c r="O1023" s="219"/>
      <c r="P1023" s="219"/>
      <c r="Q1023" s="219"/>
      <c r="R1023" s="219"/>
      <c r="S1023" s="219"/>
      <c r="T1023" s="220"/>
      <c r="AT1023" s="221" t="s">
        <v>237</v>
      </c>
      <c r="AU1023" s="221" t="s">
        <v>86</v>
      </c>
      <c r="AV1023" s="13" t="s">
        <v>84</v>
      </c>
      <c r="AW1023" s="13" t="s">
        <v>32</v>
      </c>
      <c r="AX1023" s="13" t="s">
        <v>76</v>
      </c>
      <c r="AY1023" s="221" t="s">
        <v>135</v>
      </c>
    </row>
    <row r="1024" spans="2:51" s="14" customFormat="1" ht="12">
      <c r="B1024" s="222"/>
      <c r="C1024" s="223"/>
      <c r="D1024" s="194" t="s">
        <v>237</v>
      </c>
      <c r="E1024" s="224" t="s">
        <v>1</v>
      </c>
      <c r="F1024" s="225" t="s">
        <v>1001</v>
      </c>
      <c r="G1024" s="223"/>
      <c r="H1024" s="226">
        <v>12.5</v>
      </c>
      <c r="I1024" s="227"/>
      <c r="J1024" s="223"/>
      <c r="K1024" s="223"/>
      <c r="L1024" s="228"/>
      <c r="M1024" s="229"/>
      <c r="N1024" s="230"/>
      <c r="O1024" s="230"/>
      <c r="P1024" s="230"/>
      <c r="Q1024" s="230"/>
      <c r="R1024" s="230"/>
      <c r="S1024" s="230"/>
      <c r="T1024" s="231"/>
      <c r="AT1024" s="232" t="s">
        <v>237</v>
      </c>
      <c r="AU1024" s="232" t="s">
        <v>86</v>
      </c>
      <c r="AV1024" s="14" t="s">
        <v>86</v>
      </c>
      <c r="AW1024" s="14" t="s">
        <v>32</v>
      </c>
      <c r="AX1024" s="14" t="s">
        <v>76</v>
      </c>
      <c r="AY1024" s="232" t="s">
        <v>135</v>
      </c>
    </row>
    <row r="1025" spans="2:51" s="13" customFormat="1" ht="12">
      <c r="B1025" s="212"/>
      <c r="C1025" s="213"/>
      <c r="D1025" s="194" t="s">
        <v>237</v>
      </c>
      <c r="E1025" s="214" t="s">
        <v>1</v>
      </c>
      <c r="F1025" s="215" t="s">
        <v>839</v>
      </c>
      <c r="G1025" s="213"/>
      <c r="H1025" s="214" t="s">
        <v>1</v>
      </c>
      <c r="I1025" s="216"/>
      <c r="J1025" s="213"/>
      <c r="K1025" s="213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237</v>
      </c>
      <c r="AU1025" s="221" t="s">
        <v>86</v>
      </c>
      <c r="AV1025" s="13" t="s">
        <v>84</v>
      </c>
      <c r="AW1025" s="13" t="s">
        <v>32</v>
      </c>
      <c r="AX1025" s="13" t="s">
        <v>76</v>
      </c>
      <c r="AY1025" s="221" t="s">
        <v>135</v>
      </c>
    </row>
    <row r="1026" spans="2:51" s="14" customFormat="1" ht="12">
      <c r="B1026" s="222"/>
      <c r="C1026" s="223"/>
      <c r="D1026" s="194" t="s">
        <v>237</v>
      </c>
      <c r="E1026" s="224" t="s">
        <v>1</v>
      </c>
      <c r="F1026" s="225" t="s">
        <v>1002</v>
      </c>
      <c r="G1026" s="223"/>
      <c r="H1026" s="226">
        <v>38.5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237</v>
      </c>
      <c r="AU1026" s="232" t="s">
        <v>86</v>
      </c>
      <c r="AV1026" s="14" t="s">
        <v>86</v>
      </c>
      <c r="AW1026" s="14" t="s">
        <v>32</v>
      </c>
      <c r="AX1026" s="14" t="s">
        <v>76</v>
      </c>
      <c r="AY1026" s="232" t="s">
        <v>135</v>
      </c>
    </row>
    <row r="1027" spans="2:51" s="13" customFormat="1" ht="12">
      <c r="B1027" s="212"/>
      <c r="C1027" s="213"/>
      <c r="D1027" s="194" t="s">
        <v>237</v>
      </c>
      <c r="E1027" s="214" t="s">
        <v>1</v>
      </c>
      <c r="F1027" s="215" t="s">
        <v>721</v>
      </c>
      <c r="G1027" s="213"/>
      <c r="H1027" s="214" t="s">
        <v>1</v>
      </c>
      <c r="I1027" s="216"/>
      <c r="J1027" s="213"/>
      <c r="K1027" s="213"/>
      <c r="L1027" s="217"/>
      <c r="M1027" s="218"/>
      <c r="N1027" s="219"/>
      <c r="O1027" s="219"/>
      <c r="P1027" s="219"/>
      <c r="Q1027" s="219"/>
      <c r="R1027" s="219"/>
      <c r="S1027" s="219"/>
      <c r="T1027" s="220"/>
      <c r="AT1027" s="221" t="s">
        <v>237</v>
      </c>
      <c r="AU1027" s="221" t="s">
        <v>86</v>
      </c>
      <c r="AV1027" s="13" t="s">
        <v>84</v>
      </c>
      <c r="AW1027" s="13" t="s">
        <v>32</v>
      </c>
      <c r="AX1027" s="13" t="s">
        <v>76</v>
      </c>
      <c r="AY1027" s="221" t="s">
        <v>135</v>
      </c>
    </row>
    <row r="1028" spans="2:51" s="14" customFormat="1" ht="12">
      <c r="B1028" s="222"/>
      <c r="C1028" s="223"/>
      <c r="D1028" s="194" t="s">
        <v>237</v>
      </c>
      <c r="E1028" s="224" t="s">
        <v>1</v>
      </c>
      <c r="F1028" s="225" t="s">
        <v>1003</v>
      </c>
      <c r="G1028" s="223"/>
      <c r="H1028" s="226">
        <v>65.4</v>
      </c>
      <c r="I1028" s="227"/>
      <c r="J1028" s="223"/>
      <c r="K1028" s="223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237</v>
      </c>
      <c r="AU1028" s="232" t="s">
        <v>86</v>
      </c>
      <c r="AV1028" s="14" t="s">
        <v>86</v>
      </c>
      <c r="AW1028" s="14" t="s">
        <v>32</v>
      </c>
      <c r="AX1028" s="14" t="s">
        <v>76</v>
      </c>
      <c r="AY1028" s="232" t="s">
        <v>135</v>
      </c>
    </row>
    <row r="1029" spans="2:51" s="13" customFormat="1" ht="12">
      <c r="B1029" s="212"/>
      <c r="C1029" s="213"/>
      <c r="D1029" s="194" t="s">
        <v>237</v>
      </c>
      <c r="E1029" s="214" t="s">
        <v>1</v>
      </c>
      <c r="F1029" s="215" t="s">
        <v>723</v>
      </c>
      <c r="G1029" s="213"/>
      <c r="H1029" s="214" t="s">
        <v>1</v>
      </c>
      <c r="I1029" s="216"/>
      <c r="J1029" s="213"/>
      <c r="K1029" s="213"/>
      <c r="L1029" s="217"/>
      <c r="M1029" s="218"/>
      <c r="N1029" s="219"/>
      <c r="O1029" s="219"/>
      <c r="P1029" s="219"/>
      <c r="Q1029" s="219"/>
      <c r="R1029" s="219"/>
      <c r="S1029" s="219"/>
      <c r="T1029" s="220"/>
      <c r="AT1029" s="221" t="s">
        <v>237</v>
      </c>
      <c r="AU1029" s="221" t="s">
        <v>86</v>
      </c>
      <c r="AV1029" s="13" t="s">
        <v>84</v>
      </c>
      <c r="AW1029" s="13" t="s">
        <v>32</v>
      </c>
      <c r="AX1029" s="13" t="s">
        <v>76</v>
      </c>
      <c r="AY1029" s="221" t="s">
        <v>135</v>
      </c>
    </row>
    <row r="1030" spans="2:51" s="14" customFormat="1" ht="12">
      <c r="B1030" s="222"/>
      <c r="C1030" s="223"/>
      <c r="D1030" s="194" t="s">
        <v>237</v>
      </c>
      <c r="E1030" s="224" t="s">
        <v>1</v>
      </c>
      <c r="F1030" s="225" t="s">
        <v>1004</v>
      </c>
      <c r="G1030" s="223"/>
      <c r="H1030" s="226">
        <v>12.1</v>
      </c>
      <c r="I1030" s="227"/>
      <c r="J1030" s="223"/>
      <c r="K1030" s="223"/>
      <c r="L1030" s="228"/>
      <c r="M1030" s="229"/>
      <c r="N1030" s="230"/>
      <c r="O1030" s="230"/>
      <c r="P1030" s="230"/>
      <c r="Q1030" s="230"/>
      <c r="R1030" s="230"/>
      <c r="S1030" s="230"/>
      <c r="T1030" s="231"/>
      <c r="AT1030" s="232" t="s">
        <v>237</v>
      </c>
      <c r="AU1030" s="232" t="s">
        <v>86</v>
      </c>
      <c r="AV1030" s="14" t="s">
        <v>86</v>
      </c>
      <c r="AW1030" s="14" t="s">
        <v>32</v>
      </c>
      <c r="AX1030" s="14" t="s">
        <v>76</v>
      </c>
      <c r="AY1030" s="232" t="s">
        <v>135</v>
      </c>
    </row>
    <row r="1031" spans="2:51" s="15" customFormat="1" ht="12">
      <c r="B1031" s="233"/>
      <c r="C1031" s="234"/>
      <c r="D1031" s="194" t="s">
        <v>237</v>
      </c>
      <c r="E1031" s="235" t="s">
        <v>1</v>
      </c>
      <c r="F1031" s="236" t="s">
        <v>240</v>
      </c>
      <c r="G1031" s="234"/>
      <c r="H1031" s="237">
        <v>128.5</v>
      </c>
      <c r="I1031" s="238"/>
      <c r="J1031" s="234"/>
      <c r="K1031" s="234"/>
      <c r="L1031" s="239"/>
      <c r="M1031" s="240"/>
      <c r="N1031" s="241"/>
      <c r="O1031" s="241"/>
      <c r="P1031" s="241"/>
      <c r="Q1031" s="241"/>
      <c r="R1031" s="241"/>
      <c r="S1031" s="241"/>
      <c r="T1031" s="242"/>
      <c r="AT1031" s="243" t="s">
        <v>237</v>
      </c>
      <c r="AU1031" s="243" t="s">
        <v>86</v>
      </c>
      <c r="AV1031" s="15" t="s">
        <v>140</v>
      </c>
      <c r="AW1031" s="15" t="s">
        <v>32</v>
      </c>
      <c r="AX1031" s="15" t="s">
        <v>76</v>
      </c>
      <c r="AY1031" s="243" t="s">
        <v>135</v>
      </c>
    </row>
    <row r="1032" spans="2:51" s="14" customFormat="1" ht="12">
      <c r="B1032" s="222"/>
      <c r="C1032" s="223"/>
      <c r="D1032" s="194" t="s">
        <v>237</v>
      </c>
      <c r="E1032" s="224" t="s">
        <v>1</v>
      </c>
      <c r="F1032" s="225" t="s">
        <v>1008</v>
      </c>
      <c r="G1032" s="223"/>
      <c r="H1032" s="226">
        <v>133.64</v>
      </c>
      <c r="I1032" s="227"/>
      <c r="J1032" s="223"/>
      <c r="K1032" s="223"/>
      <c r="L1032" s="228"/>
      <c r="M1032" s="229"/>
      <c r="N1032" s="230"/>
      <c r="O1032" s="230"/>
      <c r="P1032" s="230"/>
      <c r="Q1032" s="230"/>
      <c r="R1032" s="230"/>
      <c r="S1032" s="230"/>
      <c r="T1032" s="231"/>
      <c r="AT1032" s="232" t="s">
        <v>237</v>
      </c>
      <c r="AU1032" s="232" t="s">
        <v>86</v>
      </c>
      <c r="AV1032" s="14" t="s">
        <v>86</v>
      </c>
      <c r="AW1032" s="14" t="s">
        <v>32</v>
      </c>
      <c r="AX1032" s="14" t="s">
        <v>76</v>
      </c>
      <c r="AY1032" s="232" t="s">
        <v>135</v>
      </c>
    </row>
    <row r="1033" spans="2:51" s="15" customFormat="1" ht="12">
      <c r="B1033" s="233"/>
      <c r="C1033" s="234"/>
      <c r="D1033" s="194" t="s">
        <v>237</v>
      </c>
      <c r="E1033" s="235" t="s">
        <v>1</v>
      </c>
      <c r="F1033" s="236" t="s">
        <v>240</v>
      </c>
      <c r="G1033" s="234"/>
      <c r="H1033" s="237">
        <v>133.64</v>
      </c>
      <c r="I1033" s="238"/>
      <c r="J1033" s="234"/>
      <c r="K1033" s="234"/>
      <c r="L1033" s="239"/>
      <c r="M1033" s="240"/>
      <c r="N1033" s="241"/>
      <c r="O1033" s="241"/>
      <c r="P1033" s="241"/>
      <c r="Q1033" s="241"/>
      <c r="R1033" s="241"/>
      <c r="S1033" s="241"/>
      <c r="T1033" s="242"/>
      <c r="AT1033" s="243" t="s">
        <v>237</v>
      </c>
      <c r="AU1033" s="243" t="s">
        <v>86</v>
      </c>
      <c r="AV1033" s="15" t="s">
        <v>140</v>
      </c>
      <c r="AW1033" s="15" t="s">
        <v>32</v>
      </c>
      <c r="AX1033" s="15" t="s">
        <v>84</v>
      </c>
      <c r="AY1033" s="243" t="s">
        <v>135</v>
      </c>
    </row>
    <row r="1034" spans="1:65" s="2" customFormat="1" ht="24.2" customHeight="1">
      <c r="A1034" s="35"/>
      <c r="B1034" s="36"/>
      <c r="C1034" s="180" t="s">
        <v>1009</v>
      </c>
      <c r="D1034" s="180" t="s">
        <v>136</v>
      </c>
      <c r="E1034" s="181" t="s">
        <v>1010</v>
      </c>
      <c r="F1034" s="182" t="s">
        <v>1011</v>
      </c>
      <c r="G1034" s="183" t="s">
        <v>269</v>
      </c>
      <c r="H1034" s="184">
        <v>9.8</v>
      </c>
      <c r="I1034" s="185"/>
      <c r="J1034" s="186">
        <f>ROUND(I1034*H1034,2)</f>
        <v>0</v>
      </c>
      <c r="K1034" s="187"/>
      <c r="L1034" s="40"/>
      <c r="M1034" s="188" t="s">
        <v>1</v>
      </c>
      <c r="N1034" s="189" t="s">
        <v>41</v>
      </c>
      <c r="O1034" s="72"/>
      <c r="P1034" s="190">
        <f>O1034*H1034</f>
        <v>0</v>
      </c>
      <c r="Q1034" s="190">
        <v>0</v>
      </c>
      <c r="R1034" s="190">
        <f>Q1034*H1034</f>
        <v>0</v>
      </c>
      <c r="S1034" s="190">
        <v>0</v>
      </c>
      <c r="T1034" s="191">
        <f>S1034*H1034</f>
        <v>0</v>
      </c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R1034" s="192" t="s">
        <v>171</v>
      </c>
      <c r="AT1034" s="192" t="s">
        <v>136</v>
      </c>
      <c r="AU1034" s="192" t="s">
        <v>86</v>
      </c>
      <c r="AY1034" s="18" t="s">
        <v>135</v>
      </c>
      <c r="BE1034" s="193">
        <f>IF(N1034="základní",J1034,0)</f>
        <v>0</v>
      </c>
      <c r="BF1034" s="193">
        <f>IF(N1034="snížená",J1034,0)</f>
        <v>0</v>
      </c>
      <c r="BG1034" s="193">
        <f>IF(N1034="zákl. přenesená",J1034,0)</f>
        <v>0</v>
      </c>
      <c r="BH1034" s="193">
        <f>IF(N1034="sníž. přenesená",J1034,0)</f>
        <v>0</v>
      </c>
      <c r="BI1034" s="193">
        <f>IF(N1034="nulová",J1034,0)</f>
        <v>0</v>
      </c>
      <c r="BJ1034" s="18" t="s">
        <v>84</v>
      </c>
      <c r="BK1034" s="193">
        <f>ROUND(I1034*H1034,2)</f>
        <v>0</v>
      </c>
      <c r="BL1034" s="18" t="s">
        <v>171</v>
      </c>
      <c r="BM1034" s="192" t="s">
        <v>1012</v>
      </c>
    </row>
    <row r="1035" spans="2:51" s="13" customFormat="1" ht="12">
      <c r="B1035" s="212"/>
      <c r="C1035" s="213"/>
      <c r="D1035" s="194" t="s">
        <v>237</v>
      </c>
      <c r="E1035" s="214" t="s">
        <v>1</v>
      </c>
      <c r="F1035" s="215" t="s">
        <v>1013</v>
      </c>
      <c r="G1035" s="213"/>
      <c r="H1035" s="214" t="s">
        <v>1</v>
      </c>
      <c r="I1035" s="216"/>
      <c r="J1035" s="213"/>
      <c r="K1035" s="213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237</v>
      </c>
      <c r="AU1035" s="221" t="s">
        <v>86</v>
      </c>
      <c r="AV1035" s="13" t="s">
        <v>84</v>
      </c>
      <c r="AW1035" s="13" t="s">
        <v>32</v>
      </c>
      <c r="AX1035" s="13" t="s">
        <v>76</v>
      </c>
      <c r="AY1035" s="221" t="s">
        <v>135</v>
      </c>
    </row>
    <row r="1036" spans="2:51" s="14" customFormat="1" ht="12">
      <c r="B1036" s="222"/>
      <c r="C1036" s="223"/>
      <c r="D1036" s="194" t="s">
        <v>237</v>
      </c>
      <c r="E1036" s="224" t="s">
        <v>1</v>
      </c>
      <c r="F1036" s="225" t="s">
        <v>1014</v>
      </c>
      <c r="G1036" s="223"/>
      <c r="H1036" s="226">
        <v>9.8</v>
      </c>
      <c r="I1036" s="227"/>
      <c r="J1036" s="223"/>
      <c r="K1036" s="223"/>
      <c r="L1036" s="228"/>
      <c r="M1036" s="229"/>
      <c r="N1036" s="230"/>
      <c r="O1036" s="230"/>
      <c r="P1036" s="230"/>
      <c r="Q1036" s="230"/>
      <c r="R1036" s="230"/>
      <c r="S1036" s="230"/>
      <c r="T1036" s="231"/>
      <c r="AT1036" s="232" t="s">
        <v>237</v>
      </c>
      <c r="AU1036" s="232" t="s">
        <v>86</v>
      </c>
      <c r="AV1036" s="14" t="s">
        <v>86</v>
      </c>
      <c r="AW1036" s="14" t="s">
        <v>32</v>
      </c>
      <c r="AX1036" s="14" t="s">
        <v>76</v>
      </c>
      <c r="AY1036" s="232" t="s">
        <v>135</v>
      </c>
    </row>
    <row r="1037" spans="2:51" s="15" customFormat="1" ht="12">
      <c r="B1037" s="233"/>
      <c r="C1037" s="234"/>
      <c r="D1037" s="194" t="s">
        <v>237</v>
      </c>
      <c r="E1037" s="235" t="s">
        <v>1</v>
      </c>
      <c r="F1037" s="236" t="s">
        <v>240</v>
      </c>
      <c r="G1037" s="234"/>
      <c r="H1037" s="237">
        <v>9.8</v>
      </c>
      <c r="I1037" s="238"/>
      <c r="J1037" s="234"/>
      <c r="K1037" s="234"/>
      <c r="L1037" s="239"/>
      <c r="M1037" s="240"/>
      <c r="N1037" s="241"/>
      <c r="O1037" s="241"/>
      <c r="P1037" s="241"/>
      <c r="Q1037" s="241"/>
      <c r="R1037" s="241"/>
      <c r="S1037" s="241"/>
      <c r="T1037" s="242"/>
      <c r="AT1037" s="243" t="s">
        <v>237</v>
      </c>
      <c r="AU1037" s="243" t="s">
        <v>86</v>
      </c>
      <c r="AV1037" s="15" t="s">
        <v>140</v>
      </c>
      <c r="AW1037" s="15" t="s">
        <v>32</v>
      </c>
      <c r="AX1037" s="15" t="s">
        <v>84</v>
      </c>
      <c r="AY1037" s="243" t="s">
        <v>135</v>
      </c>
    </row>
    <row r="1038" spans="1:65" s="2" customFormat="1" ht="21.75" customHeight="1">
      <c r="A1038" s="35"/>
      <c r="B1038" s="36"/>
      <c r="C1038" s="244" t="s">
        <v>602</v>
      </c>
      <c r="D1038" s="244" t="s">
        <v>251</v>
      </c>
      <c r="E1038" s="245" t="s">
        <v>1015</v>
      </c>
      <c r="F1038" s="246" t="s">
        <v>1016</v>
      </c>
      <c r="G1038" s="247" t="s">
        <v>269</v>
      </c>
      <c r="H1038" s="248">
        <v>10.192</v>
      </c>
      <c r="I1038" s="249"/>
      <c r="J1038" s="250">
        <f>ROUND(I1038*H1038,2)</f>
        <v>0</v>
      </c>
      <c r="K1038" s="251"/>
      <c r="L1038" s="252"/>
      <c r="M1038" s="253" t="s">
        <v>1</v>
      </c>
      <c r="N1038" s="254" t="s">
        <v>41</v>
      </c>
      <c r="O1038" s="72"/>
      <c r="P1038" s="190">
        <f>O1038*H1038</f>
        <v>0</v>
      </c>
      <c r="Q1038" s="190">
        <v>0</v>
      </c>
      <c r="R1038" s="190">
        <f>Q1038*H1038</f>
        <v>0</v>
      </c>
      <c r="S1038" s="190">
        <v>0</v>
      </c>
      <c r="T1038" s="191">
        <f>S1038*H1038</f>
        <v>0</v>
      </c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R1038" s="192" t="s">
        <v>289</v>
      </c>
      <c r="AT1038" s="192" t="s">
        <v>251</v>
      </c>
      <c r="AU1038" s="192" t="s">
        <v>86</v>
      </c>
      <c r="AY1038" s="18" t="s">
        <v>135</v>
      </c>
      <c r="BE1038" s="193">
        <f>IF(N1038="základní",J1038,0)</f>
        <v>0</v>
      </c>
      <c r="BF1038" s="193">
        <f>IF(N1038="snížená",J1038,0)</f>
        <v>0</v>
      </c>
      <c r="BG1038" s="193">
        <f>IF(N1038="zákl. přenesená",J1038,0)</f>
        <v>0</v>
      </c>
      <c r="BH1038" s="193">
        <f>IF(N1038="sníž. přenesená",J1038,0)</f>
        <v>0</v>
      </c>
      <c r="BI1038" s="193">
        <f>IF(N1038="nulová",J1038,0)</f>
        <v>0</v>
      </c>
      <c r="BJ1038" s="18" t="s">
        <v>84</v>
      </c>
      <c r="BK1038" s="193">
        <f>ROUND(I1038*H1038,2)</f>
        <v>0</v>
      </c>
      <c r="BL1038" s="18" t="s">
        <v>171</v>
      </c>
      <c r="BM1038" s="192" t="s">
        <v>1017</v>
      </c>
    </row>
    <row r="1039" spans="2:51" s="13" customFormat="1" ht="12">
      <c r="B1039" s="212"/>
      <c r="C1039" s="213"/>
      <c r="D1039" s="194" t="s">
        <v>237</v>
      </c>
      <c r="E1039" s="214" t="s">
        <v>1</v>
      </c>
      <c r="F1039" s="215" t="s">
        <v>1018</v>
      </c>
      <c r="G1039" s="213"/>
      <c r="H1039" s="214" t="s">
        <v>1</v>
      </c>
      <c r="I1039" s="216"/>
      <c r="J1039" s="213"/>
      <c r="K1039" s="213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237</v>
      </c>
      <c r="AU1039" s="221" t="s">
        <v>86</v>
      </c>
      <c r="AV1039" s="13" t="s">
        <v>84</v>
      </c>
      <c r="AW1039" s="13" t="s">
        <v>32</v>
      </c>
      <c r="AX1039" s="13" t="s">
        <v>76</v>
      </c>
      <c r="AY1039" s="221" t="s">
        <v>135</v>
      </c>
    </row>
    <row r="1040" spans="2:51" s="14" customFormat="1" ht="12">
      <c r="B1040" s="222"/>
      <c r="C1040" s="223"/>
      <c r="D1040" s="194" t="s">
        <v>237</v>
      </c>
      <c r="E1040" s="224" t="s">
        <v>1</v>
      </c>
      <c r="F1040" s="225" t="s">
        <v>1014</v>
      </c>
      <c r="G1040" s="223"/>
      <c r="H1040" s="226">
        <v>9.8</v>
      </c>
      <c r="I1040" s="227"/>
      <c r="J1040" s="223"/>
      <c r="K1040" s="223"/>
      <c r="L1040" s="228"/>
      <c r="M1040" s="229"/>
      <c r="N1040" s="230"/>
      <c r="O1040" s="230"/>
      <c r="P1040" s="230"/>
      <c r="Q1040" s="230"/>
      <c r="R1040" s="230"/>
      <c r="S1040" s="230"/>
      <c r="T1040" s="231"/>
      <c r="AT1040" s="232" t="s">
        <v>237</v>
      </c>
      <c r="AU1040" s="232" t="s">
        <v>86</v>
      </c>
      <c r="AV1040" s="14" t="s">
        <v>86</v>
      </c>
      <c r="AW1040" s="14" t="s">
        <v>32</v>
      </c>
      <c r="AX1040" s="14" t="s">
        <v>76</v>
      </c>
      <c r="AY1040" s="232" t="s">
        <v>135</v>
      </c>
    </row>
    <row r="1041" spans="2:51" s="15" customFormat="1" ht="12">
      <c r="B1041" s="233"/>
      <c r="C1041" s="234"/>
      <c r="D1041" s="194" t="s">
        <v>237</v>
      </c>
      <c r="E1041" s="235" t="s">
        <v>1</v>
      </c>
      <c r="F1041" s="236" t="s">
        <v>240</v>
      </c>
      <c r="G1041" s="234"/>
      <c r="H1041" s="237">
        <v>9.8</v>
      </c>
      <c r="I1041" s="238"/>
      <c r="J1041" s="234"/>
      <c r="K1041" s="234"/>
      <c r="L1041" s="239"/>
      <c r="M1041" s="240"/>
      <c r="N1041" s="241"/>
      <c r="O1041" s="241"/>
      <c r="P1041" s="241"/>
      <c r="Q1041" s="241"/>
      <c r="R1041" s="241"/>
      <c r="S1041" s="241"/>
      <c r="T1041" s="242"/>
      <c r="AT1041" s="243" t="s">
        <v>237</v>
      </c>
      <c r="AU1041" s="243" t="s">
        <v>86</v>
      </c>
      <c r="AV1041" s="15" t="s">
        <v>140</v>
      </c>
      <c r="AW1041" s="15" t="s">
        <v>32</v>
      </c>
      <c r="AX1041" s="15" t="s">
        <v>76</v>
      </c>
      <c r="AY1041" s="243" t="s">
        <v>135</v>
      </c>
    </row>
    <row r="1042" spans="2:51" s="14" customFormat="1" ht="12">
      <c r="B1042" s="222"/>
      <c r="C1042" s="223"/>
      <c r="D1042" s="194" t="s">
        <v>237</v>
      </c>
      <c r="E1042" s="224" t="s">
        <v>1</v>
      </c>
      <c r="F1042" s="225" t="s">
        <v>1019</v>
      </c>
      <c r="G1042" s="223"/>
      <c r="H1042" s="226">
        <v>10.192</v>
      </c>
      <c r="I1042" s="227"/>
      <c r="J1042" s="223"/>
      <c r="K1042" s="223"/>
      <c r="L1042" s="228"/>
      <c r="M1042" s="229"/>
      <c r="N1042" s="230"/>
      <c r="O1042" s="230"/>
      <c r="P1042" s="230"/>
      <c r="Q1042" s="230"/>
      <c r="R1042" s="230"/>
      <c r="S1042" s="230"/>
      <c r="T1042" s="231"/>
      <c r="AT1042" s="232" t="s">
        <v>237</v>
      </c>
      <c r="AU1042" s="232" t="s">
        <v>86</v>
      </c>
      <c r="AV1042" s="14" t="s">
        <v>86</v>
      </c>
      <c r="AW1042" s="14" t="s">
        <v>32</v>
      </c>
      <c r="AX1042" s="14" t="s">
        <v>76</v>
      </c>
      <c r="AY1042" s="232" t="s">
        <v>135</v>
      </c>
    </row>
    <row r="1043" spans="2:51" s="15" customFormat="1" ht="12">
      <c r="B1043" s="233"/>
      <c r="C1043" s="234"/>
      <c r="D1043" s="194" t="s">
        <v>237</v>
      </c>
      <c r="E1043" s="235" t="s">
        <v>1</v>
      </c>
      <c r="F1043" s="236" t="s">
        <v>240</v>
      </c>
      <c r="G1043" s="234"/>
      <c r="H1043" s="237">
        <v>10.192</v>
      </c>
      <c r="I1043" s="238"/>
      <c r="J1043" s="234"/>
      <c r="K1043" s="234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237</v>
      </c>
      <c r="AU1043" s="243" t="s">
        <v>86</v>
      </c>
      <c r="AV1043" s="15" t="s">
        <v>140</v>
      </c>
      <c r="AW1043" s="15" t="s">
        <v>32</v>
      </c>
      <c r="AX1043" s="15" t="s">
        <v>84</v>
      </c>
      <c r="AY1043" s="243" t="s">
        <v>135</v>
      </c>
    </row>
    <row r="1044" spans="1:65" s="2" customFormat="1" ht="24.2" customHeight="1">
      <c r="A1044" s="35"/>
      <c r="B1044" s="36"/>
      <c r="C1044" s="180" t="s">
        <v>1020</v>
      </c>
      <c r="D1044" s="180" t="s">
        <v>136</v>
      </c>
      <c r="E1044" s="181" t="s">
        <v>1021</v>
      </c>
      <c r="F1044" s="182" t="s">
        <v>1022</v>
      </c>
      <c r="G1044" s="183" t="s">
        <v>269</v>
      </c>
      <c r="H1044" s="184">
        <v>104</v>
      </c>
      <c r="I1044" s="185"/>
      <c r="J1044" s="186">
        <f>ROUND(I1044*H1044,2)</f>
        <v>0</v>
      </c>
      <c r="K1044" s="187"/>
      <c r="L1044" s="40"/>
      <c r="M1044" s="188" t="s">
        <v>1</v>
      </c>
      <c r="N1044" s="189" t="s">
        <v>41</v>
      </c>
      <c r="O1044" s="72"/>
      <c r="P1044" s="190">
        <f>O1044*H1044</f>
        <v>0</v>
      </c>
      <c r="Q1044" s="190">
        <v>0</v>
      </c>
      <c r="R1044" s="190">
        <f>Q1044*H1044</f>
        <v>0</v>
      </c>
      <c r="S1044" s="190">
        <v>0</v>
      </c>
      <c r="T1044" s="191">
        <f>S1044*H1044</f>
        <v>0</v>
      </c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R1044" s="192" t="s">
        <v>171</v>
      </c>
      <c r="AT1044" s="192" t="s">
        <v>136</v>
      </c>
      <c r="AU1044" s="192" t="s">
        <v>86</v>
      </c>
      <c r="AY1044" s="18" t="s">
        <v>135</v>
      </c>
      <c r="BE1044" s="193">
        <f>IF(N1044="základní",J1044,0)</f>
        <v>0</v>
      </c>
      <c r="BF1044" s="193">
        <f>IF(N1044="snížená",J1044,0)</f>
        <v>0</v>
      </c>
      <c r="BG1044" s="193">
        <f>IF(N1044="zákl. přenesená",J1044,0)</f>
        <v>0</v>
      </c>
      <c r="BH1044" s="193">
        <f>IF(N1044="sníž. přenesená",J1044,0)</f>
        <v>0</v>
      </c>
      <c r="BI1044" s="193">
        <f>IF(N1044="nulová",J1044,0)</f>
        <v>0</v>
      </c>
      <c r="BJ1044" s="18" t="s">
        <v>84</v>
      </c>
      <c r="BK1044" s="193">
        <f>ROUND(I1044*H1044,2)</f>
        <v>0</v>
      </c>
      <c r="BL1044" s="18" t="s">
        <v>171</v>
      </c>
      <c r="BM1044" s="192" t="s">
        <v>1023</v>
      </c>
    </row>
    <row r="1045" spans="2:51" s="13" customFormat="1" ht="12">
      <c r="B1045" s="212"/>
      <c r="C1045" s="213"/>
      <c r="D1045" s="194" t="s">
        <v>237</v>
      </c>
      <c r="E1045" s="214" t="s">
        <v>1</v>
      </c>
      <c r="F1045" s="215" t="s">
        <v>1024</v>
      </c>
      <c r="G1045" s="213"/>
      <c r="H1045" s="214" t="s">
        <v>1</v>
      </c>
      <c r="I1045" s="216"/>
      <c r="J1045" s="213"/>
      <c r="K1045" s="213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237</v>
      </c>
      <c r="AU1045" s="221" t="s">
        <v>86</v>
      </c>
      <c r="AV1045" s="13" t="s">
        <v>84</v>
      </c>
      <c r="AW1045" s="13" t="s">
        <v>32</v>
      </c>
      <c r="AX1045" s="13" t="s">
        <v>76</v>
      </c>
      <c r="AY1045" s="221" t="s">
        <v>135</v>
      </c>
    </row>
    <row r="1046" spans="2:51" s="14" customFormat="1" ht="12">
      <c r="B1046" s="222"/>
      <c r="C1046" s="223"/>
      <c r="D1046" s="194" t="s">
        <v>237</v>
      </c>
      <c r="E1046" s="224" t="s">
        <v>1</v>
      </c>
      <c r="F1046" s="225" t="s">
        <v>748</v>
      </c>
      <c r="G1046" s="223"/>
      <c r="H1046" s="226">
        <v>45.6</v>
      </c>
      <c r="I1046" s="227"/>
      <c r="J1046" s="223"/>
      <c r="K1046" s="223"/>
      <c r="L1046" s="228"/>
      <c r="M1046" s="229"/>
      <c r="N1046" s="230"/>
      <c r="O1046" s="230"/>
      <c r="P1046" s="230"/>
      <c r="Q1046" s="230"/>
      <c r="R1046" s="230"/>
      <c r="S1046" s="230"/>
      <c r="T1046" s="231"/>
      <c r="AT1046" s="232" t="s">
        <v>237</v>
      </c>
      <c r="AU1046" s="232" t="s">
        <v>86</v>
      </c>
      <c r="AV1046" s="14" t="s">
        <v>86</v>
      </c>
      <c r="AW1046" s="14" t="s">
        <v>32</v>
      </c>
      <c r="AX1046" s="14" t="s">
        <v>76</v>
      </c>
      <c r="AY1046" s="232" t="s">
        <v>135</v>
      </c>
    </row>
    <row r="1047" spans="2:51" s="13" customFormat="1" ht="12">
      <c r="B1047" s="212"/>
      <c r="C1047" s="213"/>
      <c r="D1047" s="194" t="s">
        <v>237</v>
      </c>
      <c r="E1047" s="214" t="s">
        <v>1</v>
      </c>
      <c r="F1047" s="215" t="s">
        <v>1025</v>
      </c>
      <c r="G1047" s="213"/>
      <c r="H1047" s="214" t="s">
        <v>1</v>
      </c>
      <c r="I1047" s="216"/>
      <c r="J1047" s="213"/>
      <c r="K1047" s="213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237</v>
      </c>
      <c r="AU1047" s="221" t="s">
        <v>86</v>
      </c>
      <c r="AV1047" s="13" t="s">
        <v>84</v>
      </c>
      <c r="AW1047" s="13" t="s">
        <v>32</v>
      </c>
      <c r="AX1047" s="13" t="s">
        <v>76</v>
      </c>
      <c r="AY1047" s="221" t="s">
        <v>135</v>
      </c>
    </row>
    <row r="1048" spans="2:51" s="14" customFormat="1" ht="12">
      <c r="B1048" s="222"/>
      <c r="C1048" s="223"/>
      <c r="D1048" s="194" t="s">
        <v>237</v>
      </c>
      <c r="E1048" s="224" t="s">
        <v>1</v>
      </c>
      <c r="F1048" s="225" t="s">
        <v>750</v>
      </c>
      <c r="G1048" s="223"/>
      <c r="H1048" s="226">
        <v>41.4</v>
      </c>
      <c r="I1048" s="227"/>
      <c r="J1048" s="223"/>
      <c r="K1048" s="223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237</v>
      </c>
      <c r="AU1048" s="232" t="s">
        <v>86</v>
      </c>
      <c r="AV1048" s="14" t="s">
        <v>86</v>
      </c>
      <c r="AW1048" s="14" t="s">
        <v>32</v>
      </c>
      <c r="AX1048" s="14" t="s">
        <v>76</v>
      </c>
      <c r="AY1048" s="232" t="s">
        <v>135</v>
      </c>
    </row>
    <row r="1049" spans="2:51" s="13" customFormat="1" ht="12">
      <c r="B1049" s="212"/>
      <c r="C1049" s="213"/>
      <c r="D1049" s="194" t="s">
        <v>237</v>
      </c>
      <c r="E1049" s="214" t="s">
        <v>1</v>
      </c>
      <c r="F1049" s="215" t="s">
        <v>1026</v>
      </c>
      <c r="G1049" s="213"/>
      <c r="H1049" s="214" t="s">
        <v>1</v>
      </c>
      <c r="I1049" s="216"/>
      <c r="J1049" s="213"/>
      <c r="K1049" s="213"/>
      <c r="L1049" s="217"/>
      <c r="M1049" s="218"/>
      <c r="N1049" s="219"/>
      <c r="O1049" s="219"/>
      <c r="P1049" s="219"/>
      <c r="Q1049" s="219"/>
      <c r="R1049" s="219"/>
      <c r="S1049" s="219"/>
      <c r="T1049" s="220"/>
      <c r="AT1049" s="221" t="s">
        <v>237</v>
      </c>
      <c r="AU1049" s="221" t="s">
        <v>86</v>
      </c>
      <c r="AV1049" s="13" t="s">
        <v>84</v>
      </c>
      <c r="AW1049" s="13" t="s">
        <v>32</v>
      </c>
      <c r="AX1049" s="13" t="s">
        <v>76</v>
      </c>
      <c r="AY1049" s="221" t="s">
        <v>135</v>
      </c>
    </row>
    <row r="1050" spans="2:51" s="14" customFormat="1" ht="12">
      <c r="B1050" s="222"/>
      <c r="C1050" s="223"/>
      <c r="D1050" s="194" t="s">
        <v>237</v>
      </c>
      <c r="E1050" s="224" t="s">
        <v>1</v>
      </c>
      <c r="F1050" s="225" t="s">
        <v>286</v>
      </c>
      <c r="G1050" s="223"/>
      <c r="H1050" s="226">
        <v>17</v>
      </c>
      <c r="I1050" s="227"/>
      <c r="J1050" s="223"/>
      <c r="K1050" s="223"/>
      <c r="L1050" s="228"/>
      <c r="M1050" s="229"/>
      <c r="N1050" s="230"/>
      <c r="O1050" s="230"/>
      <c r="P1050" s="230"/>
      <c r="Q1050" s="230"/>
      <c r="R1050" s="230"/>
      <c r="S1050" s="230"/>
      <c r="T1050" s="231"/>
      <c r="AT1050" s="232" t="s">
        <v>237</v>
      </c>
      <c r="AU1050" s="232" t="s">
        <v>86</v>
      </c>
      <c r="AV1050" s="14" t="s">
        <v>86</v>
      </c>
      <c r="AW1050" s="14" t="s">
        <v>32</v>
      </c>
      <c r="AX1050" s="14" t="s">
        <v>76</v>
      </c>
      <c r="AY1050" s="232" t="s">
        <v>135</v>
      </c>
    </row>
    <row r="1051" spans="2:51" s="15" customFormat="1" ht="12">
      <c r="B1051" s="233"/>
      <c r="C1051" s="234"/>
      <c r="D1051" s="194" t="s">
        <v>237</v>
      </c>
      <c r="E1051" s="235" t="s">
        <v>1</v>
      </c>
      <c r="F1051" s="236" t="s">
        <v>240</v>
      </c>
      <c r="G1051" s="234"/>
      <c r="H1051" s="237">
        <v>104</v>
      </c>
      <c r="I1051" s="238"/>
      <c r="J1051" s="234"/>
      <c r="K1051" s="234"/>
      <c r="L1051" s="239"/>
      <c r="M1051" s="240"/>
      <c r="N1051" s="241"/>
      <c r="O1051" s="241"/>
      <c r="P1051" s="241"/>
      <c r="Q1051" s="241"/>
      <c r="R1051" s="241"/>
      <c r="S1051" s="241"/>
      <c r="T1051" s="242"/>
      <c r="AT1051" s="243" t="s">
        <v>237</v>
      </c>
      <c r="AU1051" s="243" t="s">
        <v>86</v>
      </c>
      <c r="AV1051" s="15" t="s">
        <v>140</v>
      </c>
      <c r="AW1051" s="15" t="s">
        <v>32</v>
      </c>
      <c r="AX1051" s="15" t="s">
        <v>84</v>
      </c>
      <c r="AY1051" s="243" t="s">
        <v>135</v>
      </c>
    </row>
    <row r="1052" spans="1:65" s="2" customFormat="1" ht="33" customHeight="1">
      <c r="A1052" s="35"/>
      <c r="B1052" s="36"/>
      <c r="C1052" s="180" t="s">
        <v>607</v>
      </c>
      <c r="D1052" s="180" t="s">
        <v>136</v>
      </c>
      <c r="E1052" s="181" t="s">
        <v>1027</v>
      </c>
      <c r="F1052" s="182" t="s">
        <v>1028</v>
      </c>
      <c r="G1052" s="183" t="s">
        <v>269</v>
      </c>
      <c r="H1052" s="184">
        <v>17</v>
      </c>
      <c r="I1052" s="185"/>
      <c r="J1052" s="186">
        <f>ROUND(I1052*H1052,2)</f>
        <v>0</v>
      </c>
      <c r="K1052" s="187"/>
      <c r="L1052" s="40"/>
      <c r="M1052" s="188" t="s">
        <v>1</v>
      </c>
      <c r="N1052" s="189" t="s">
        <v>41</v>
      </c>
      <c r="O1052" s="72"/>
      <c r="P1052" s="190">
        <f>O1052*H1052</f>
        <v>0</v>
      </c>
      <c r="Q1052" s="190">
        <v>0</v>
      </c>
      <c r="R1052" s="190">
        <f>Q1052*H1052</f>
        <v>0</v>
      </c>
      <c r="S1052" s="190">
        <v>0</v>
      </c>
      <c r="T1052" s="191">
        <f>S1052*H1052</f>
        <v>0</v>
      </c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R1052" s="192" t="s">
        <v>171</v>
      </c>
      <c r="AT1052" s="192" t="s">
        <v>136</v>
      </c>
      <c r="AU1052" s="192" t="s">
        <v>86</v>
      </c>
      <c r="AY1052" s="18" t="s">
        <v>135</v>
      </c>
      <c r="BE1052" s="193">
        <f>IF(N1052="základní",J1052,0)</f>
        <v>0</v>
      </c>
      <c r="BF1052" s="193">
        <f>IF(N1052="snížená",J1052,0)</f>
        <v>0</v>
      </c>
      <c r="BG1052" s="193">
        <f>IF(N1052="zákl. přenesená",J1052,0)</f>
        <v>0</v>
      </c>
      <c r="BH1052" s="193">
        <f>IF(N1052="sníž. přenesená",J1052,0)</f>
        <v>0</v>
      </c>
      <c r="BI1052" s="193">
        <f>IF(N1052="nulová",J1052,0)</f>
        <v>0</v>
      </c>
      <c r="BJ1052" s="18" t="s">
        <v>84</v>
      </c>
      <c r="BK1052" s="193">
        <f>ROUND(I1052*H1052,2)</f>
        <v>0</v>
      </c>
      <c r="BL1052" s="18" t="s">
        <v>171</v>
      </c>
      <c r="BM1052" s="192" t="s">
        <v>1029</v>
      </c>
    </row>
    <row r="1053" spans="2:51" s="13" customFormat="1" ht="12">
      <c r="B1053" s="212"/>
      <c r="C1053" s="213"/>
      <c r="D1053" s="194" t="s">
        <v>237</v>
      </c>
      <c r="E1053" s="214" t="s">
        <v>1</v>
      </c>
      <c r="F1053" s="215" t="s">
        <v>758</v>
      </c>
      <c r="G1053" s="213"/>
      <c r="H1053" s="214" t="s">
        <v>1</v>
      </c>
      <c r="I1053" s="216"/>
      <c r="J1053" s="213"/>
      <c r="K1053" s="213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237</v>
      </c>
      <c r="AU1053" s="221" t="s">
        <v>86</v>
      </c>
      <c r="AV1053" s="13" t="s">
        <v>84</v>
      </c>
      <c r="AW1053" s="13" t="s">
        <v>32</v>
      </c>
      <c r="AX1053" s="13" t="s">
        <v>76</v>
      </c>
      <c r="AY1053" s="221" t="s">
        <v>135</v>
      </c>
    </row>
    <row r="1054" spans="2:51" s="14" customFormat="1" ht="12">
      <c r="B1054" s="222"/>
      <c r="C1054" s="223"/>
      <c r="D1054" s="194" t="s">
        <v>237</v>
      </c>
      <c r="E1054" s="224" t="s">
        <v>1</v>
      </c>
      <c r="F1054" s="225" t="s">
        <v>286</v>
      </c>
      <c r="G1054" s="223"/>
      <c r="H1054" s="226">
        <v>17</v>
      </c>
      <c r="I1054" s="227"/>
      <c r="J1054" s="223"/>
      <c r="K1054" s="223"/>
      <c r="L1054" s="228"/>
      <c r="M1054" s="229"/>
      <c r="N1054" s="230"/>
      <c r="O1054" s="230"/>
      <c r="P1054" s="230"/>
      <c r="Q1054" s="230"/>
      <c r="R1054" s="230"/>
      <c r="S1054" s="230"/>
      <c r="T1054" s="231"/>
      <c r="AT1054" s="232" t="s">
        <v>237</v>
      </c>
      <c r="AU1054" s="232" t="s">
        <v>86</v>
      </c>
      <c r="AV1054" s="14" t="s">
        <v>86</v>
      </c>
      <c r="AW1054" s="14" t="s">
        <v>32</v>
      </c>
      <c r="AX1054" s="14" t="s">
        <v>76</v>
      </c>
      <c r="AY1054" s="232" t="s">
        <v>135</v>
      </c>
    </row>
    <row r="1055" spans="2:51" s="15" customFormat="1" ht="12">
      <c r="B1055" s="233"/>
      <c r="C1055" s="234"/>
      <c r="D1055" s="194" t="s">
        <v>237</v>
      </c>
      <c r="E1055" s="235" t="s">
        <v>1</v>
      </c>
      <c r="F1055" s="236" t="s">
        <v>240</v>
      </c>
      <c r="G1055" s="234"/>
      <c r="H1055" s="237">
        <v>17</v>
      </c>
      <c r="I1055" s="238"/>
      <c r="J1055" s="234"/>
      <c r="K1055" s="234"/>
      <c r="L1055" s="239"/>
      <c r="M1055" s="240"/>
      <c r="N1055" s="241"/>
      <c r="O1055" s="241"/>
      <c r="P1055" s="241"/>
      <c r="Q1055" s="241"/>
      <c r="R1055" s="241"/>
      <c r="S1055" s="241"/>
      <c r="T1055" s="242"/>
      <c r="AT1055" s="243" t="s">
        <v>237</v>
      </c>
      <c r="AU1055" s="243" t="s">
        <v>86</v>
      </c>
      <c r="AV1055" s="15" t="s">
        <v>140</v>
      </c>
      <c r="AW1055" s="15" t="s">
        <v>32</v>
      </c>
      <c r="AX1055" s="15" t="s">
        <v>84</v>
      </c>
      <c r="AY1055" s="243" t="s">
        <v>135</v>
      </c>
    </row>
    <row r="1056" spans="1:65" s="2" customFormat="1" ht="16.5" customHeight="1">
      <c r="A1056" s="35"/>
      <c r="B1056" s="36"/>
      <c r="C1056" s="244" t="s">
        <v>1030</v>
      </c>
      <c r="D1056" s="244" t="s">
        <v>251</v>
      </c>
      <c r="E1056" s="245" t="s">
        <v>1031</v>
      </c>
      <c r="F1056" s="246" t="s">
        <v>1032</v>
      </c>
      <c r="G1056" s="247" t="s">
        <v>269</v>
      </c>
      <c r="H1056" s="248">
        <v>18.36</v>
      </c>
      <c r="I1056" s="249"/>
      <c r="J1056" s="250">
        <f>ROUND(I1056*H1056,2)</f>
        <v>0</v>
      </c>
      <c r="K1056" s="251"/>
      <c r="L1056" s="252"/>
      <c r="M1056" s="253" t="s">
        <v>1</v>
      </c>
      <c r="N1056" s="254" t="s">
        <v>41</v>
      </c>
      <c r="O1056" s="72"/>
      <c r="P1056" s="190">
        <f>O1056*H1056</f>
        <v>0</v>
      </c>
      <c r="Q1056" s="190">
        <v>0</v>
      </c>
      <c r="R1056" s="190">
        <f>Q1056*H1056</f>
        <v>0</v>
      </c>
      <c r="S1056" s="190">
        <v>0</v>
      </c>
      <c r="T1056" s="191">
        <f>S1056*H1056</f>
        <v>0</v>
      </c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R1056" s="192" t="s">
        <v>289</v>
      </c>
      <c r="AT1056" s="192" t="s">
        <v>251</v>
      </c>
      <c r="AU1056" s="192" t="s">
        <v>86</v>
      </c>
      <c r="AY1056" s="18" t="s">
        <v>135</v>
      </c>
      <c r="BE1056" s="193">
        <f>IF(N1056="základní",J1056,0)</f>
        <v>0</v>
      </c>
      <c r="BF1056" s="193">
        <f>IF(N1056="snížená",J1056,0)</f>
        <v>0</v>
      </c>
      <c r="BG1056" s="193">
        <f>IF(N1056="zákl. přenesená",J1056,0)</f>
        <v>0</v>
      </c>
      <c r="BH1056" s="193">
        <f>IF(N1056="sníž. přenesená",J1056,0)</f>
        <v>0</v>
      </c>
      <c r="BI1056" s="193">
        <f>IF(N1056="nulová",J1056,0)</f>
        <v>0</v>
      </c>
      <c r="BJ1056" s="18" t="s">
        <v>84</v>
      </c>
      <c r="BK1056" s="193">
        <f>ROUND(I1056*H1056,2)</f>
        <v>0</v>
      </c>
      <c r="BL1056" s="18" t="s">
        <v>171</v>
      </c>
      <c r="BM1056" s="192" t="s">
        <v>1033</v>
      </c>
    </row>
    <row r="1057" spans="2:51" s="14" customFormat="1" ht="12">
      <c r="B1057" s="222"/>
      <c r="C1057" s="223"/>
      <c r="D1057" s="194" t="s">
        <v>237</v>
      </c>
      <c r="E1057" s="224" t="s">
        <v>1</v>
      </c>
      <c r="F1057" s="225" t="s">
        <v>1034</v>
      </c>
      <c r="G1057" s="223"/>
      <c r="H1057" s="226">
        <v>18.36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237</v>
      </c>
      <c r="AU1057" s="232" t="s">
        <v>86</v>
      </c>
      <c r="AV1057" s="14" t="s">
        <v>86</v>
      </c>
      <c r="AW1057" s="14" t="s">
        <v>32</v>
      </c>
      <c r="AX1057" s="14" t="s">
        <v>76</v>
      </c>
      <c r="AY1057" s="232" t="s">
        <v>135</v>
      </c>
    </row>
    <row r="1058" spans="2:51" s="15" customFormat="1" ht="12">
      <c r="B1058" s="233"/>
      <c r="C1058" s="234"/>
      <c r="D1058" s="194" t="s">
        <v>237</v>
      </c>
      <c r="E1058" s="235" t="s">
        <v>1</v>
      </c>
      <c r="F1058" s="236" t="s">
        <v>240</v>
      </c>
      <c r="G1058" s="234"/>
      <c r="H1058" s="237">
        <v>18.36</v>
      </c>
      <c r="I1058" s="238"/>
      <c r="J1058" s="234"/>
      <c r="K1058" s="234"/>
      <c r="L1058" s="239"/>
      <c r="M1058" s="240"/>
      <c r="N1058" s="241"/>
      <c r="O1058" s="241"/>
      <c r="P1058" s="241"/>
      <c r="Q1058" s="241"/>
      <c r="R1058" s="241"/>
      <c r="S1058" s="241"/>
      <c r="T1058" s="242"/>
      <c r="AT1058" s="243" t="s">
        <v>237</v>
      </c>
      <c r="AU1058" s="243" t="s">
        <v>86</v>
      </c>
      <c r="AV1058" s="15" t="s">
        <v>140</v>
      </c>
      <c r="AW1058" s="15" t="s">
        <v>32</v>
      </c>
      <c r="AX1058" s="15" t="s">
        <v>84</v>
      </c>
      <c r="AY1058" s="243" t="s">
        <v>135</v>
      </c>
    </row>
    <row r="1059" spans="1:65" s="2" customFormat="1" ht="16.5" customHeight="1">
      <c r="A1059" s="35"/>
      <c r="B1059" s="36"/>
      <c r="C1059" s="180" t="s">
        <v>615</v>
      </c>
      <c r="D1059" s="180" t="s">
        <v>136</v>
      </c>
      <c r="E1059" s="181" t="s">
        <v>1035</v>
      </c>
      <c r="F1059" s="182" t="s">
        <v>1036</v>
      </c>
      <c r="G1059" s="183" t="s">
        <v>247</v>
      </c>
      <c r="H1059" s="184">
        <v>68</v>
      </c>
      <c r="I1059" s="185"/>
      <c r="J1059" s="186">
        <f>ROUND(I1059*H1059,2)</f>
        <v>0</v>
      </c>
      <c r="K1059" s="187"/>
      <c r="L1059" s="40"/>
      <c r="M1059" s="188" t="s">
        <v>1</v>
      </c>
      <c r="N1059" s="189" t="s">
        <v>41</v>
      </c>
      <c r="O1059" s="72"/>
      <c r="P1059" s="190">
        <f>O1059*H1059</f>
        <v>0</v>
      </c>
      <c r="Q1059" s="190">
        <v>0</v>
      </c>
      <c r="R1059" s="190">
        <f>Q1059*H1059</f>
        <v>0</v>
      </c>
      <c r="S1059" s="190">
        <v>0</v>
      </c>
      <c r="T1059" s="191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192" t="s">
        <v>171</v>
      </c>
      <c r="AT1059" s="192" t="s">
        <v>136</v>
      </c>
      <c r="AU1059" s="192" t="s">
        <v>86</v>
      </c>
      <c r="AY1059" s="18" t="s">
        <v>135</v>
      </c>
      <c r="BE1059" s="193">
        <f>IF(N1059="základní",J1059,0)</f>
        <v>0</v>
      </c>
      <c r="BF1059" s="193">
        <f>IF(N1059="snížená",J1059,0)</f>
        <v>0</v>
      </c>
      <c r="BG1059" s="193">
        <f>IF(N1059="zákl. přenesená",J1059,0)</f>
        <v>0</v>
      </c>
      <c r="BH1059" s="193">
        <f>IF(N1059="sníž. přenesená",J1059,0)</f>
        <v>0</v>
      </c>
      <c r="BI1059" s="193">
        <f>IF(N1059="nulová",J1059,0)</f>
        <v>0</v>
      </c>
      <c r="BJ1059" s="18" t="s">
        <v>84</v>
      </c>
      <c r="BK1059" s="193">
        <f>ROUND(I1059*H1059,2)</f>
        <v>0</v>
      </c>
      <c r="BL1059" s="18" t="s">
        <v>171</v>
      </c>
      <c r="BM1059" s="192" t="s">
        <v>1037</v>
      </c>
    </row>
    <row r="1060" spans="2:51" s="13" customFormat="1" ht="12">
      <c r="B1060" s="212"/>
      <c r="C1060" s="213"/>
      <c r="D1060" s="194" t="s">
        <v>237</v>
      </c>
      <c r="E1060" s="214" t="s">
        <v>1</v>
      </c>
      <c r="F1060" s="215" t="s">
        <v>758</v>
      </c>
      <c r="G1060" s="213"/>
      <c r="H1060" s="214" t="s">
        <v>1</v>
      </c>
      <c r="I1060" s="216"/>
      <c r="J1060" s="213"/>
      <c r="K1060" s="213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237</v>
      </c>
      <c r="AU1060" s="221" t="s">
        <v>86</v>
      </c>
      <c r="AV1060" s="13" t="s">
        <v>84</v>
      </c>
      <c r="AW1060" s="13" t="s">
        <v>32</v>
      </c>
      <c r="AX1060" s="13" t="s">
        <v>76</v>
      </c>
      <c r="AY1060" s="221" t="s">
        <v>135</v>
      </c>
    </row>
    <row r="1061" spans="2:51" s="13" customFormat="1" ht="12">
      <c r="B1061" s="212"/>
      <c r="C1061" s="213"/>
      <c r="D1061" s="194" t="s">
        <v>237</v>
      </c>
      <c r="E1061" s="214" t="s">
        <v>1</v>
      </c>
      <c r="F1061" s="215" t="s">
        <v>1038</v>
      </c>
      <c r="G1061" s="213"/>
      <c r="H1061" s="214" t="s">
        <v>1</v>
      </c>
      <c r="I1061" s="216"/>
      <c r="J1061" s="213"/>
      <c r="K1061" s="213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237</v>
      </c>
      <c r="AU1061" s="221" t="s">
        <v>86</v>
      </c>
      <c r="AV1061" s="13" t="s">
        <v>84</v>
      </c>
      <c r="AW1061" s="13" t="s">
        <v>32</v>
      </c>
      <c r="AX1061" s="13" t="s">
        <v>76</v>
      </c>
      <c r="AY1061" s="221" t="s">
        <v>135</v>
      </c>
    </row>
    <row r="1062" spans="2:51" s="14" customFormat="1" ht="12">
      <c r="B1062" s="222"/>
      <c r="C1062" s="223"/>
      <c r="D1062" s="194" t="s">
        <v>237</v>
      </c>
      <c r="E1062" s="224" t="s">
        <v>1</v>
      </c>
      <c r="F1062" s="225" t="s">
        <v>1039</v>
      </c>
      <c r="G1062" s="223"/>
      <c r="H1062" s="226">
        <v>68</v>
      </c>
      <c r="I1062" s="227"/>
      <c r="J1062" s="223"/>
      <c r="K1062" s="223"/>
      <c r="L1062" s="228"/>
      <c r="M1062" s="229"/>
      <c r="N1062" s="230"/>
      <c r="O1062" s="230"/>
      <c r="P1062" s="230"/>
      <c r="Q1062" s="230"/>
      <c r="R1062" s="230"/>
      <c r="S1062" s="230"/>
      <c r="T1062" s="231"/>
      <c r="AT1062" s="232" t="s">
        <v>237</v>
      </c>
      <c r="AU1062" s="232" t="s">
        <v>86</v>
      </c>
      <c r="AV1062" s="14" t="s">
        <v>86</v>
      </c>
      <c r="AW1062" s="14" t="s">
        <v>32</v>
      </c>
      <c r="AX1062" s="14" t="s">
        <v>76</v>
      </c>
      <c r="AY1062" s="232" t="s">
        <v>135</v>
      </c>
    </row>
    <row r="1063" spans="2:51" s="15" customFormat="1" ht="12">
      <c r="B1063" s="233"/>
      <c r="C1063" s="234"/>
      <c r="D1063" s="194" t="s">
        <v>237</v>
      </c>
      <c r="E1063" s="235" t="s">
        <v>1</v>
      </c>
      <c r="F1063" s="236" t="s">
        <v>240</v>
      </c>
      <c r="G1063" s="234"/>
      <c r="H1063" s="237">
        <v>68</v>
      </c>
      <c r="I1063" s="238"/>
      <c r="J1063" s="234"/>
      <c r="K1063" s="234"/>
      <c r="L1063" s="239"/>
      <c r="M1063" s="240"/>
      <c r="N1063" s="241"/>
      <c r="O1063" s="241"/>
      <c r="P1063" s="241"/>
      <c r="Q1063" s="241"/>
      <c r="R1063" s="241"/>
      <c r="S1063" s="241"/>
      <c r="T1063" s="242"/>
      <c r="AT1063" s="243" t="s">
        <v>237</v>
      </c>
      <c r="AU1063" s="243" t="s">
        <v>86</v>
      </c>
      <c r="AV1063" s="15" t="s">
        <v>140</v>
      </c>
      <c r="AW1063" s="15" t="s">
        <v>32</v>
      </c>
      <c r="AX1063" s="15" t="s">
        <v>84</v>
      </c>
      <c r="AY1063" s="243" t="s">
        <v>135</v>
      </c>
    </row>
    <row r="1064" spans="1:65" s="2" customFormat="1" ht="24.2" customHeight="1">
      <c r="A1064" s="35"/>
      <c r="B1064" s="36"/>
      <c r="C1064" s="180" t="s">
        <v>1040</v>
      </c>
      <c r="D1064" s="180" t="s">
        <v>136</v>
      </c>
      <c r="E1064" s="181" t="s">
        <v>1041</v>
      </c>
      <c r="F1064" s="182" t="s">
        <v>1042</v>
      </c>
      <c r="G1064" s="183" t="s">
        <v>247</v>
      </c>
      <c r="H1064" s="184">
        <v>68</v>
      </c>
      <c r="I1064" s="185"/>
      <c r="J1064" s="186">
        <f>ROUND(I1064*H1064,2)</f>
        <v>0</v>
      </c>
      <c r="K1064" s="187"/>
      <c r="L1064" s="40"/>
      <c r="M1064" s="188" t="s">
        <v>1</v>
      </c>
      <c r="N1064" s="189" t="s">
        <v>41</v>
      </c>
      <c r="O1064" s="72"/>
      <c r="P1064" s="190">
        <f>O1064*H1064</f>
        <v>0</v>
      </c>
      <c r="Q1064" s="190">
        <v>0</v>
      </c>
      <c r="R1064" s="190">
        <f>Q1064*H1064</f>
        <v>0</v>
      </c>
      <c r="S1064" s="190">
        <v>0</v>
      </c>
      <c r="T1064" s="191">
        <f>S1064*H1064</f>
        <v>0</v>
      </c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R1064" s="192" t="s">
        <v>171</v>
      </c>
      <c r="AT1064" s="192" t="s">
        <v>136</v>
      </c>
      <c r="AU1064" s="192" t="s">
        <v>86</v>
      </c>
      <c r="AY1064" s="18" t="s">
        <v>135</v>
      </c>
      <c r="BE1064" s="193">
        <f>IF(N1064="základní",J1064,0)</f>
        <v>0</v>
      </c>
      <c r="BF1064" s="193">
        <f>IF(N1064="snížená",J1064,0)</f>
        <v>0</v>
      </c>
      <c r="BG1064" s="193">
        <f>IF(N1064="zákl. přenesená",J1064,0)</f>
        <v>0</v>
      </c>
      <c r="BH1064" s="193">
        <f>IF(N1064="sníž. přenesená",J1064,0)</f>
        <v>0</v>
      </c>
      <c r="BI1064" s="193">
        <f>IF(N1064="nulová",J1064,0)</f>
        <v>0</v>
      </c>
      <c r="BJ1064" s="18" t="s">
        <v>84</v>
      </c>
      <c r="BK1064" s="193">
        <f>ROUND(I1064*H1064,2)</f>
        <v>0</v>
      </c>
      <c r="BL1064" s="18" t="s">
        <v>171</v>
      </c>
      <c r="BM1064" s="192" t="s">
        <v>1043</v>
      </c>
    </row>
    <row r="1065" spans="2:51" s="13" customFormat="1" ht="12">
      <c r="B1065" s="212"/>
      <c r="C1065" s="213"/>
      <c r="D1065" s="194" t="s">
        <v>237</v>
      </c>
      <c r="E1065" s="214" t="s">
        <v>1</v>
      </c>
      <c r="F1065" s="215" t="s">
        <v>758</v>
      </c>
      <c r="G1065" s="213"/>
      <c r="H1065" s="214" t="s">
        <v>1</v>
      </c>
      <c r="I1065" s="216"/>
      <c r="J1065" s="213"/>
      <c r="K1065" s="213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237</v>
      </c>
      <c r="AU1065" s="221" t="s">
        <v>86</v>
      </c>
      <c r="AV1065" s="13" t="s">
        <v>84</v>
      </c>
      <c r="AW1065" s="13" t="s">
        <v>32</v>
      </c>
      <c r="AX1065" s="13" t="s">
        <v>76</v>
      </c>
      <c r="AY1065" s="221" t="s">
        <v>135</v>
      </c>
    </row>
    <row r="1066" spans="2:51" s="13" customFormat="1" ht="12">
      <c r="B1066" s="212"/>
      <c r="C1066" s="213"/>
      <c r="D1066" s="194" t="s">
        <v>237</v>
      </c>
      <c r="E1066" s="214" t="s">
        <v>1</v>
      </c>
      <c r="F1066" s="215" t="s">
        <v>1038</v>
      </c>
      <c r="G1066" s="213"/>
      <c r="H1066" s="214" t="s">
        <v>1</v>
      </c>
      <c r="I1066" s="216"/>
      <c r="J1066" s="213"/>
      <c r="K1066" s="213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237</v>
      </c>
      <c r="AU1066" s="221" t="s">
        <v>86</v>
      </c>
      <c r="AV1066" s="13" t="s">
        <v>84</v>
      </c>
      <c r="AW1066" s="13" t="s">
        <v>32</v>
      </c>
      <c r="AX1066" s="13" t="s">
        <v>76</v>
      </c>
      <c r="AY1066" s="221" t="s">
        <v>135</v>
      </c>
    </row>
    <row r="1067" spans="2:51" s="14" customFormat="1" ht="12">
      <c r="B1067" s="222"/>
      <c r="C1067" s="223"/>
      <c r="D1067" s="194" t="s">
        <v>237</v>
      </c>
      <c r="E1067" s="224" t="s">
        <v>1</v>
      </c>
      <c r="F1067" s="225" t="s">
        <v>1039</v>
      </c>
      <c r="G1067" s="223"/>
      <c r="H1067" s="226">
        <v>68</v>
      </c>
      <c r="I1067" s="227"/>
      <c r="J1067" s="223"/>
      <c r="K1067" s="223"/>
      <c r="L1067" s="228"/>
      <c r="M1067" s="229"/>
      <c r="N1067" s="230"/>
      <c r="O1067" s="230"/>
      <c r="P1067" s="230"/>
      <c r="Q1067" s="230"/>
      <c r="R1067" s="230"/>
      <c r="S1067" s="230"/>
      <c r="T1067" s="231"/>
      <c r="AT1067" s="232" t="s">
        <v>237</v>
      </c>
      <c r="AU1067" s="232" t="s">
        <v>86</v>
      </c>
      <c r="AV1067" s="14" t="s">
        <v>86</v>
      </c>
      <c r="AW1067" s="14" t="s">
        <v>32</v>
      </c>
      <c r="AX1067" s="14" t="s">
        <v>76</v>
      </c>
      <c r="AY1067" s="232" t="s">
        <v>135</v>
      </c>
    </row>
    <row r="1068" spans="2:51" s="15" customFormat="1" ht="12">
      <c r="B1068" s="233"/>
      <c r="C1068" s="234"/>
      <c r="D1068" s="194" t="s">
        <v>237</v>
      </c>
      <c r="E1068" s="235" t="s">
        <v>1</v>
      </c>
      <c r="F1068" s="236" t="s">
        <v>240</v>
      </c>
      <c r="G1068" s="234"/>
      <c r="H1068" s="237">
        <v>68</v>
      </c>
      <c r="I1068" s="238"/>
      <c r="J1068" s="234"/>
      <c r="K1068" s="234"/>
      <c r="L1068" s="239"/>
      <c r="M1068" s="240"/>
      <c r="N1068" s="241"/>
      <c r="O1068" s="241"/>
      <c r="P1068" s="241"/>
      <c r="Q1068" s="241"/>
      <c r="R1068" s="241"/>
      <c r="S1068" s="241"/>
      <c r="T1068" s="242"/>
      <c r="AT1068" s="243" t="s">
        <v>237</v>
      </c>
      <c r="AU1068" s="243" t="s">
        <v>86</v>
      </c>
      <c r="AV1068" s="15" t="s">
        <v>140</v>
      </c>
      <c r="AW1068" s="15" t="s">
        <v>32</v>
      </c>
      <c r="AX1068" s="15" t="s">
        <v>84</v>
      </c>
      <c r="AY1068" s="243" t="s">
        <v>135</v>
      </c>
    </row>
    <row r="1069" spans="1:65" s="2" customFormat="1" ht="16.5" customHeight="1">
      <c r="A1069" s="35"/>
      <c r="B1069" s="36"/>
      <c r="C1069" s="244" t="s">
        <v>621</v>
      </c>
      <c r="D1069" s="244" t="s">
        <v>251</v>
      </c>
      <c r="E1069" s="245" t="s">
        <v>1044</v>
      </c>
      <c r="F1069" s="246" t="s">
        <v>1045</v>
      </c>
      <c r="G1069" s="247" t="s">
        <v>264</v>
      </c>
      <c r="H1069" s="248">
        <v>90</v>
      </c>
      <c r="I1069" s="249"/>
      <c r="J1069" s="250">
        <f>ROUND(I1069*H1069,2)</f>
        <v>0</v>
      </c>
      <c r="K1069" s="251"/>
      <c r="L1069" s="252"/>
      <c r="M1069" s="253" t="s">
        <v>1</v>
      </c>
      <c r="N1069" s="254" t="s">
        <v>41</v>
      </c>
      <c r="O1069" s="72"/>
      <c r="P1069" s="190">
        <f>O1069*H1069</f>
        <v>0</v>
      </c>
      <c r="Q1069" s="190">
        <v>0</v>
      </c>
      <c r="R1069" s="190">
        <f>Q1069*H1069</f>
        <v>0</v>
      </c>
      <c r="S1069" s="190">
        <v>0</v>
      </c>
      <c r="T1069" s="191">
        <f>S1069*H1069</f>
        <v>0</v>
      </c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R1069" s="192" t="s">
        <v>289</v>
      </c>
      <c r="AT1069" s="192" t="s">
        <v>251</v>
      </c>
      <c r="AU1069" s="192" t="s">
        <v>86</v>
      </c>
      <c r="AY1069" s="18" t="s">
        <v>135</v>
      </c>
      <c r="BE1069" s="193">
        <f>IF(N1069="základní",J1069,0)</f>
        <v>0</v>
      </c>
      <c r="BF1069" s="193">
        <f>IF(N1069="snížená",J1069,0)</f>
        <v>0</v>
      </c>
      <c r="BG1069" s="193">
        <f>IF(N1069="zákl. přenesená",J1069,0)</f>
        <v>0</v>
      </c>
      <c r="BH1069" s="193">
        <f>IF(N1069="sníž. přenesená",J1069,0)</f>
        <v>0</v>
      </c>
      <c r="BI1069" s="193">
        <f>IF(N1069="nulová",J1069,0)</f>
        <v>0</v>
      </c>
      <c r="BJ1069" s="18" t="s">
        <v>84</v>
      </c>
      <c r="BK1069" s="193">
        <f>ROUND(I1069*H1069,2)</f>
        <v>0</v>
      </c>
      <c r="BL1069" s="18" t="s">
        <v>171</v>
      </c>
      <c r="BM1069" s="192" t="s">
        <v>1046</v>
      </c>
    </row>
    <row r="1070" spans="1:65" s="2" customFormat="1" ht="16.5" customHeight="1">
      <c r="A1070" s="35"/>
      <c r="B1070" s="36"/>
      <c r="C1070" s="244" t="s">
        <v>1047</v>
      </c>
      <c r="D1070" s="244" t="s">
        <v>251</v>
      </c>
      <c r="E1070" s="245" t="s">
        <v>1048</v>
      </c>
      <c r="F1070" s="246" t="s">
        <v>1049</v>
      </c>
      <c r="G1070" s="247" t="s">
        <v>236</v>
      </c>
      <c r="H1070" s="248">
        <v>0.19</v>
      </c>
      <c r="I1070" s="249"/>
      <c r="J1070" s="250">
        <f>ROUND(I1070*H1070,2)</f>
        <v>0</v>
      </c>
      <c r="K1070" s="251"/>
      <c r="L1070" s="252"/>
      <c r="M1070" s="253" t="s">
        <v>1</v>
      </c>
      <c r="N1070" s="254" t="s">
        <v>41</v>
      </c>
      <c r="O1070" s="72"/>
      <c r="P1070" s="190">
        <f>O1070*H1070</f>
        <v>0</v>
      </c>
      <c r="Q1070" s="190">
        <v>0</v>
      </c>
      <c r="R1070" s="190">
        <f>Q1070*H1070</f>
        <v>0</v>
      </c>
      <c r="S1070" s="190">
        <v>0</v>
      </c>
      <c r="T1070" s="191">
        <f>S1070*H1070</f>
        <v>0</v>
      </c>
      <c r="U1070" s="35"/>
      <c r="V1070" s="35"/>
      <c r="W1070" s="35"/>
      <c r="X1070" s="35"/>
      <c r="Y1070" s="35"/>
      <c r="Z1070" s="35"/>
      <c r="AA1070" s="35"/>
      <c r="AB1070" s="35"/>
      <c r="AC1070" s="35"/>
      <c r="AD1070" s="35"/>
      <c r="AE1070" s="35"/>
      <c r="AR1070" s="192" t="s">
        <v>289</v>
      </c>
      <c r="AT1070" s="192" t="s">
        <v>251</v>
      </c>
      <c r="AU1070" s="192" t="s">
        <v>86</v>
      </c>
      <c r="AY1070" s="18" t="s">
        <v>135</v>
      </c>
      <c r="BE1070" s="193">
        <f>IF(N1070="základní",J1070,0)</f>
        <v>0</v>
      </c>
      <c r="BF1070" s="193">
        <f>IF(N1070="snížená",J1070,0)</f>
        <v>0</v>
      </c>
      <c r="BG1070" s="193">
        <f>IF(N1070="zákl. přenesená",J1070,0)</f>
        <v>0</v>
      </c>
      <c r="BH1070" s="193">
        <f>IF(N1070="sníž. přenesená",J1070,0)</f>
        <v>0</v>
      </c>
      <c r="BI1070" s="193">
        <f>IF(N1070="nulová",J1070,0)</f>
        <v>0</v>
      </c>
      <c r="BJ1070" s="18" t="s">
        <v>84</v>
      </c>
      <c r="BK1070" s="193">
        <f>ROUND(I1070*H1070,2)</f>
        <v>0</v>
      </c>
      <c r="BL1070" s="18" t="s">
        <v>171</v>
      </c>
      <c r="BM1070" s="192" t="s">
        <v>1050</v>
      </c>
    </row>
    <row r="1071" spans="2:51" s="13" customFormat="1" ht="12">
      <c r="B1071" s="212"/>
      <c r="C1071" s="213"/>
      <c r="D1071" s="194" t="s">
        <v>237</v>
      </c>
      <c r="E1071" s="214" t="s">
        <v>1</v>
      </c>
      <c r="F1071" s="215" t="s">
        <v>758</v>
      </c>
      <c r="G1071" s="213"/>
      <c r="H1071" s="214" t="s">
        <v>1</v>
      </c>
      <c r="I1071" s="216"/>
      <c r="J1071" s="213"/>
      <c r="K1071" s="213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237</v>
      </c>
      <c r="AU1071" s="221" t="s">
        <v>86</v>
      </c>
      <c r="AV1071" s="13" t="s">
        <v>84</v>
      </c>
      <c r="AW1071" s="13" t="s">
        <v>32</v>
      </c>
      <c r="AX1071" s="13" t="s">
        <v>76</v>
      </c>
      <c r="AY1071" s="221" t="s">
        <v>135</v>
      </c>
    </row>
    <row r="1072" spans="2:51" s="13" customFormat="1" ht="12">
      <c r="B1072" s="212"/>
      <c r="C1072" s="213"/>
      <c r="D1072" s="194" t="s">
        <v>237</v>
      </c>
      <c r="E1072" s="214" t="s">
        <v>1</v>
      </c>
      <c r="F1072" s="215" t="s">
        <v>1038</v>
      </c>
      <c r="G1072" s="213"/>
      <c r="H1072" s="214" t="s">
        <v>1</v>
      </c>
      <c r="I1072" s="216"/>
      <c r="J1072" s="213"/>
      <c r="K1072" s="213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237</v>
      </c>
      <c r="AU1072" s="221" t="s">
        <v>86</v>
      </c>
      <c r="AV1072" s="13" t="s">
        <v>84</v>
      </c>
      <c r="AW1072" s="13" t="s">
        <v>32</v>
      </c>
      <c r="AX1072" s="13" t="s">
        <v>76</v>
      </c>
      <c r="AY1072" s="221" t="s">
        <v>135</v>
      </c>
    </row>
    <row r="1073" spans="2:51" s="14" customFormat="1" ht="12">
      <c r="B1073" s="222"/>
      <c r="C1073" s="223"/>
      <c r="D1073" s="194" t="s">
        <v>237</v>
      </c>
      <c r="E1073" s="224" t="s">
        <v>1</v>
      </c>
      <c r="F1073" s="225" t="s">
        <v>1051</v>
      </c>
      <c r="G1073" s="223"/>
      <c r="H1073" s="226">
        <v>0.19</v>
      </c>
      <c r="I1073" s="227"/>
      <c r="J1073" s="223"/>
      <c r="K1073" s="223"/>
      <c r="L1073" s="228"/>
      <c r="M1073" s="229"/>
      <c r="N1073" s="230"/>
      <c r="O1073" s="230"/>
      <c r="P1073" s="230"/>
      <c r="Q1073" s="230"/>
      <c r="R1073" s="230"/>
      <c r="S1073" s="230"/>
      <c r="T1073" s="231"/>
      <c r="AT1073" s="232" t="s">
        <v>237</v>
      </c>
      <c r="AU1073" s="232" t="s">
        <v>86</v>
      </c>
      <c r="AV1073" s="14" t="s">
        <v>86</v>
      </c>
      <c r="AW1073" s="14" t="s">
        <v>32</v>
      </c>
      <c r="AX1073" s="14" t="s">
        <v>76</v>
      </c>
      <c r="AY1073" s="232" t="s">
        <v>135</v>
      </c>
    </row>
    <row r="1074" spans="2:51" s="15" customFormat="1" ht="12">
      <c r="B1074" s="233"/>
      <c r="C1074" s="234"/>
      <c r="D1074" s="194" t="s">
        <v>237</v>
      </c>
      <c r="E1074" s="235" t="s">
        <v>1</v>
      </c>
      <c r="F1074" s="236" t="s">
        <v>240</v>
      </c>
      <c r="G1074" s="234"/>
      <c r="H1074" s="237">
        <v>0.19</v>
      </c>
      <c r="I1074" s="238"/>
      <c r="J1074" s="234"/>
      <c r="K1074" s="234"/>
      <c r="L1074" s="239"/>
      <c r="M1074" s="240"/>
      <c r="N1074" s="241"/>
      <c r="O1074" s="241"/>
      <c r="P1074" s="241"/>
      <c r="Q1074" s="241"/>
      <c r="R1074" s="241"/>
      <c r="S1074" s="241"/>
      <c r="T1074" s="242"/>
      <c r="AT1074" s="243" t="s">
        <v>237</v>
      </c>
      <c r="AU1074" s="243" t="s">
        <v>86</v>
      </c>
      <c r="AV1074" s="15" t="s">
        <v>140</v>
      </c>
      <c r="AW1074" s="15" t="s">
        <v>32</v>
      </c>
      <c r="AX1074" s="15" t="s">
        <v>84</v>
      </c>
      <c r="AY1074" s="243" t="s">
        <v>135</v>
      </c>
    </row>
    <row r="1075" spans="1:65" s="2" customFormat="1" ht="24.2" customHeight="1">
      <c r="A1075" s="35"/>
      <c r="B1075" s="36"/>
      <c r="C1075" s="180" t="s">
        <v>626</v>
      </c>
      <c r="D1075" s="180" t="s">
        <v>136</v>
      </c>
      <c r="E1075" s="181" t="s">
        <v>1052</v>
      </c>
      <c r="F1075" s="182" t="s">
        <v>1053</v>
      </c>
      <c r="G1075" s="183" t="s">
        <v>740</v>
      </c>
      <c r="H1075" s="266"/>
      <c r="I1075" s="185"/>
      <c r="J1075" s="186">
        <f>ROUND(I1075*H1075,2)</f>
        <v>0</v>
      </c>
      <c r="K1075" s="187"/>
      <c r="L1075" s="40"/>
      <c r="M1075" s="188" t="s">
        <v>1</v>
      </c>
      <c r="N1075" s="189" t="s">
        <v>41</v>
      </c>
      <c r="O1075" s="72"/>
      <c r="P1075" s="190">
        <f>O1075*H1075</f>
        <v>0</v>
      </c>
      <c r="Q1075" s="190">
        <v>0</v>
      </c>
      <c r="R1075" s="190">
        <f>Q1075*H1075</f>
        <v>0</v>
      </c>
      <c r="S1075" s="190">
        <v>0</v>
      </c>
      <c r="T1075" s="191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2" t="s">
        <v>171</v>
      </c>
      <c r="AT1075" s="192" t="s">
        <v>136</v>
      </c>
      <c r="AU1075" s="192" t="s">
        <v>86</v>
      </c>
      <c r="AY1075" s="18" t="s">
        <v>135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84</v>
      </c>
      <c r="BK1075" s="193">
        <f>ROUND(I1075*H1075,2)</f>
        <v>0</v>
      </c>
      <c r="BL1075" s="18" t="s">
        <v>171</v>
      </c>
      <c r="BM1075" s="192" t="s">
        <v>1054</v>
      </c>
    </row>
    <row r="1076" spans="2:63" s="11" customFormat="1" ht="22.9" customHeight="1">
      <c r="B1076" s="166"/>
      <c r="C1076" s="167"/>
      <c r="D1076" s="168" t="s">
        <v>75</v>
      </c>
      <c r="E1076" s="210" t="s">
        <v>1055</v>
      </c>
      <c r="F1076" s="210" t="s">
        <v>1056</v>
      </c>
      <c r="G1076" s="167"/>
      <c r="H1076" s="167"/>
      <c r="I1076" s="170"/>
      <c r="J1076" s="211">
        <f>BK1076</f>
        <v>0</v>
      </c>
      <c r="K1076" s="167"/>
      <c r="L1076" s="172"/>
      <c r="M1076" s="173"/>
      <c r="N1076" s="174"/>
      <c r="O1076" s="174"/>
      <c r="P1076" s="175">
        <f>SUM(P1077:P1172)</f>
        <v>0</v>
      </c>
      <c r="Q1076" s="174"/>
      <c r="R1076" s="175">
        <f>SUM(R1077:R1172)</f>
        <v>0</v>
      </c>
      <c r="S1076" s="174"/>
      <c r="T1076" s="176">
        <f>SUM(T1077:T1172)</f>
        <v>0</v>
      </c>
      <c r="AR1076" s="177" t="s">
        <v>86</v>
      </c>
      <c r="AT1076" s="178" t="s">
        <v>75</v>
      </c>
      <c r="AU1076" s="178" t="s">
        <v>84</v>
      </c>
      <c r="AY1076" s="177" t="s">
        <v>135</v>
      </c>
      <c r="BK1076" s="179">
        <f>SUM(BK1077:BK1172)</f>
        <v>0</v>
      </c>
    </row>
    <row r="1077" spans="1:65" s="2" customFormat="1" ht="24.2" customHeight="1">
      <c r="A1077" s="35"/>
      <c r="B1077" s="36"/>
      <c r="C1077" s="180" t="s">
        <v>1057</v>
      </c>
      <c r="D1077" s="180" t="s">
        <v>136</v>
      </c>
      <c r="E1077" s="181" t="s">
        <v>1058</v>
      </c>
      <c r="F1077" s="182" t="s">
        <v>1059</v>
      </c>
      <c r="G1077" s="183" t="s">
        <v>269</v>
      </c>
      <c r="H1077" s="184">
        <v>85.218</v>
      </c>
      <c r="I1077" s="185"/>
      <c r="J1077" s="186">
        <f>ROUND(I1077*H1077,2)</f>
        <v>0</v>
      </c>
      <c r="K1077" s="187"/>
      <c r="L1077" s="40"/>
      <c r="M1077" s="188" t="s">
        <v>1</v>
      </c>
      <c r="N1077" s="189" t="s">
        <v>41</v>
      </c>
      <c r="O1077" s="72"/>
      <c r="P1077" s="190">
        <f>O1077*H1077</f>
        <v>0</v>
      </c>
      <c r="Q1077" s="190">
        <v>0</v>
      </c>
      <c r="R1077" s="190">
        <f>Q1077*H1077</f>
        <v>0</v>
      </c>
      <c r="S1077" s="190">
        <v>0</v>
      </c>
      <c r="T1077" s="191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92" t="s">
        <v>171</v>
      </c>
      <c r="AT1077" s="192" t="s">
        <v>136</v>
      </c>
      <c r="AU1077" s="192" t="s">
        <v>86</v>
      </c>
      <c r="AY1077" s="18" t="s">
        <v>135</v>
      </c>
      <c r="BE1077" s="193">
        <f>IF(N1077="základní",J1077,0)</f>
        <v>0</v>
      </c>
      <c r="BF1077" s="193">
        <f>IF(N1077="snížená",J1077,0)</f>
        <v>0</v>
      </c>
      <c r="BG1077" s="193">
        <f>IF(N1077="zákl. přenesená",J1077,0)</f>
        <v>0</v>
      </c>
      <c r="BH1077" s="193">
        <f>IF(N1077="sníž. přenesená",J1077,0)</f>
        <v>0</v>
      </c>
      <c r="BI1077" s="193">
        <f>IF(N1077="nulová",J1077,0)</f>
        <v>0</v>
      </c>
      <c r="BJ1077" s="18" t="s">
        <v>84</v>
      </c>
      <c r="BK1077" s="193">
        <f>ROUND(I1077*H1077,2)</f>
        <v>0</v>
      </c>
      <c r="BL1077" s="18" t="s">
        <v>171</v>
      </c>
      <c r="BM1077" s="192" t="s">
        <v>1060</v>
      </c>
    </row>
    <row r="1078" spans="2:51" s="13" customFormat="1" ht="12">
      <c r="B1078" s="212"/>
      <c r="C1078" s="213"/>
      <c r="D1078" s="194" t="s">
        <v>237</v>
      </c>
      <c r="E1078" s="214" t="s">
        <v>1</v>
      </c>
      <c r="F1078" s="215" t="s">
        <v>443</v>
      </c>
      <c r="G1078" s="213"/>
      <c r="H1078" s="214" t="s">
        <v>1</v>
      </c>
      <c r="I1078" s="216"/>
      <c r="J1078" s="213"/>
      <c r="K1078" s="213"/>
      <c r="L1078" s="217"/>
      <c r="M1078" s="218"/>
      <c r="N1078" s="219"/>
      <c r="O1078" s="219"/>
      <c r="P1078" s="219"/>
      <c r="Q1078" s="219"/>
      <c r="R1078" s="219"/>
      <c r="S1078" s="219"/>
      <c r="T1078" s="220"/>
      <c r="AT1078" s="221" t="s">
        <v>237</v>
      </c>
      <c r="AU1078" s="221" t="s">
        <v>86</v>
      </c>
      <c r="AV1078" s="13" t="s">
        <v>84</v>
      </c>
      <c r="AW1078" s="13" t="s">
        <v>32</v>
      </c>
      <c r="AX1078" s="13" t="s">
        <v>76</v>
      </c>
      <c r="AY1078" s="221" t="s">
        <v>135</v>
      </c>
    </row>
    <row r="1079" spans="2:51" s="13" customFormat="1" ht="12">
      <c r="B1079" s="212"/>
      <c r="C1079" s="213"/>
      <c r="D1079" s="194" t="s">
        <v>237</v>
      </c>
      <c r="E1079" s="214" t="s">
        <v>1</v>
      </c>
      <c r="F1079" s="215" t="s">
        <v>1061</v>
      </c>
      <c r="G1079" s="213"/>
      <c r="H1079" s="214" t="s">
        <v>1</v>
      </c>
      <c r="I1079" s="216"/>
      <c r="J1079" s="213"/>
      <c r="K1079" s="213"/>
      <c r="L1079" s="217"/>
      <c r="M1079" s="218"/>
      <c r="N1079" s="219"/>
      <c r="O1079" s="219"/>
      <c r="P1079" s="219"/>
      <c r="Q1079" s="219"/>
      <c r="R1079" s="219"/>
      <c r="S1079" s="219"/>
      <c r="T1079" s="220"/>
      <c r="AT1079" s="221" t="s">
        <v>237</v>
      </c>
      <c r="AU1079" s="221" t="s">
        <v>86</v>
      </c>
      <c r="AV1079" s="13" t="s">
        <v>84</v>
      </c>
      <c r="AW1079" s="13" t="s">
        <v>32</v>
      </c>
      <c r="AX1079" s="13" t="s">
        <v>76</v>
      </c>
      <c r="AY1079" s="221" t="s">
        <v>135</v>
      </c>
    </row>
    <row r="1080" spans="2:51" s="13" customFormat="1" ht="12">
      <c r="B1080" s="212"/>
      <c r="C1080" s="213"/>
      <c r="D1080" s="194" t="s">
        <v>237</v>
      </c>
      <c r="E1080" s="214" t="s">
        <v>1</v>
      </c>
      <c r="F1080" s="215" t="s">
        <v>1062</v>
      </c>
      <c r="G1080" s="213"/>
      <c r="H1080" s="214" t="s">
        <v>1</v>
      </c>
      <c r="I1080" s="216"/>
      <c r="J1080" s="213"/>
      <c r="K1080" s="213"/>
      <c r="L1080" s="217"/>
      <c r="M1080" s="218"/>
      <c r="N1080" s="219"/>
      <c r="O1080" s="219"/>
      <c r="P1080" s="219"/>
      <c r="Q1080" s="219"/>
      <c r="R1080" s="219"/>
      <c r="S1080" s="219"/>
      <c r="T1080" s="220"/>
      <c r="AT1080" s="221" t="s">
        <v>237</v>
      </c>
      <c r="AU1080" s="221" t="s">
        <v>86</v>
      </c>
      <c r="AV1080" s="13" t="s">
        <v>84</v>
      </c>
      <c r="AW1080" s="13" t="s">
        <v>32</v>
      </c>
      <c r="AX1080" s="13" t="s">
        <v>76</v>
      </c>
      <c r="AY1080" s="221" t="s">
        <v>135</v>
      </c>
    </row>
    <row r="1081" spans="2:51" s="14" customFormat="1" ht="12">
      <c r="B1081" s="222"/>
      <c r="C1081" s="223"/>
      <c r="D1081" s="194" t="s">
        <v>237</v>
      </c>
      <c r="E1081" s="224" t="s">
        <v>1</v>
      </c>
      <c r="F1081" s="225" t="s">
        <v>1063</v>
      </c>
      <c r="G1081" s="223"/>
      <c r="H1081" s="226">
        <v>16.268</v>
      </c>
      <c r="I1081" s="227"/>
      <c r="J1081" s="223"/>
      <c r="K1081" s="223"/>
      <c r="L1081" s="228"/>
      <c r="M1081" s="229"/>
      <c r="N1081" s="230"/>
      <c r="O1081" s="230"/>
      <c r="P1081" s="230"/>
      <c r="Q1081" s="230"/>
      <c r="R1081" s="230"/>
      <c r="S1081" s="230"/>
      <c r="T1081" s="231"/>
      <c r="AT1081" s="232" t="s">
        <v>237</v>
      </c>
      <c r="AU1081" s="232" t="s">
        <v>86</v>
      </c>
      <c r="AV1081" s="14" t="s">
        <v>86</v>
      </c>
      <c r="AW1081" s="14" t="s">
        <v>32</v>
      </c>
      <c r="AX1081" s="14" t="s">
        <v>76</v>
      </c>
      <c r="AY1081" s="232" t="s">
        <v>135</v>
      </c>
    </row>
    <row r="1082" spans="2:51" s="13" customFormat="1" ht="12">
      <c r="B1082" s="212"/>
      <c r="C1082" s="213"/>
      <c r="D1082" s="194" t="s">
        <v>237</v>
      </c>
      <c r="E1082" s="214" t="s">
        <v>1</v>
      </c>
      <c r="F1082" s="215" t="s">
        <v>1064</v>
      </c>
      <c r="G1082" s="213"/>
      <c r="H1082" s="214" t="s">
        <v>1</v>
      </c>
      <c r="I1082" s="216"/>
      <c r="J1082" s="213"/>
      <c r="K1082" s="213"/>
      <c r="L1082" s="217"/>
      <c r="M1082" s="218"/>
      <c r="N1082" s="219"/>
      <c r="O1082" s="219"/>
      <c r="P1082" s="219"/>
      <c r="Q1082" s="219"/>
      <c r="R1082" s="219"/>
      <c r="S1082" s="219"/>
      <c r="T1082" s="220"/>
      <c r="AT1082" s="221" t="s">
        <v>237</v>
      </c>
      <c r="AU1082" s="221" t="s">
        <v>86</v>
      </c>
      <c r="AV1082" s="13" t="s">
        <v>84</v>
      </c>
      <c r="AW1082" s="13" t="s">
        <v>32</v>
      </c>
      <c r="AX1082" s="13" t="s">
        <v>76</v>
      </c>
      <c r="AY1082" s="221" t="s">
        <v>135</v>
      </c>
    </row>
    <row r="1083" spans="2:51" s="14" customFormat="1" ht="12">
      <c r="B1083" s="222"/>
      <c r="C1083" s="223"/>
      <c r="D1083" s="194" t="s">
        <v>237</v>
      </c>
      <c r="E1083" s="224" t="s">
        <v>1</v>
      </c>
      <c r="F1083" s="225" t="s">
        <v>1065</v>
      </c>
      <c r="G1083" s="223"/>
      <c r="H1083" s="226">
        <v>19.46</v>
      </c>
      <c r="I1083" s="227"/>
      <c r="J1083" s="223"/>
      <c r="K1083" s="223"/>
      <c r="L1083" s="228"/>
      <c r="M1083" s="229"/>
      <c r="N1083" s="230"/>
      <c r="O1083" s="230"/>
      <c r="P1083" s="230"/>
      <c r="Q1083" s="230"/>
      <c r="R1083" s="230"/>
      <c r="S1083" s="230"/>
      <c r="T1083" s="231"/>
      <c r="AT1083" s="232" t="s">
        <v>237</v>
      </c>
      <c r="AU1083" s="232" t="s">
        <v>86</v>
      </c>
      <c r="AV1083" s="14" t="s">
        <v>86</v>
      </c>
      <c r="AW1083" s="14" t="s">
        <v>32</v>
      </c>
      <c r="AX1083" s="14" t="s">
        <v>76</v>
      </c>
      <c r="AY1083" s="232" t="s">
        <v>135</v>
      </c>
    </row>
    <row r="1084" spans="2:51" s="13" customFormat="1" ht="12">
      <c r="B1084" s="212"/>
      <c r="C1084" s="213"/>
      <c r="D1084" s="194" t="s">
        <v>237</v>
      </c>
      <c r="E1084" s="214" t="s">
        <v>1</v>
      </c>
      <c r="F1084" s="215" t="s">
        <v>1066</v>
      </c>
      <c r="G1084" s="213"/>
      <c r="H1084" s="214" t="s">
        <v>1</v>
      </c>
      <c r="I1084" s="216"/>
      <c r="J1084" s="213"/>
      <c r="K1084" s="213"/>
      <c r="L1084" s="217"/>
      <c r="M1084" s="218"/>
      <c r="N1084" s="219"/>
      <c r="O1084" s="219"/>
      <c r="P1084" s="219"/>
      <c r="Q1084" s="219"/>
      <c r="R1084" s="219"/>
      <c r="S1084" s="219"/>
      <c r="T1084" s="220"/>
      <c r="AT1084" s="221" t="s">
        <v>237</v>
      </c>
      <c r="AU1084" s="221" t="s">
        <v>86</v>
      </c>
      <c r="AV1084" s="13" t="s">
        <v>84</v>
      </c>
      <c r="AW1084" s="13" t="s">
        <v>32</v>
      </c>
      <c r="AX1084" s="13" t="s">
        <v>76</v>
      </c>
      <c r="AY1084" s="221" t="s">
        <v>135</v>
      </c>
    </row>
    <row r="1085" spans="2:51" s="14" customFormat="1" ht="12">
      <c r="B1085" s="222"/>
      <c r="C1085" s="223"/>
      <c r="D1085" s="194" t="s">
        <v>237</v>
      </c>
      <c r="E1085" s="224" t="s">
        <v>1</v>
      </c>
      <c r="F1085" s="225" t="s">
        <v>1067</v>
      </c>
      <c r="G1085" s="223"/>
      <c r="H1085" s="226">
        <v>14</v>
      </c>
      <c r="I1085" s="227"/>
      <c r="J1085" s="223"/>
      <c r="K1085" s="223"/>
      <c r="L1085" s="228"/>
      <c r="M1085" s="229"/>
      <c r="N1085" s="230"/>
      <c r="O1085" s="230"/>
      <c r="P1085" s="230"/>
      <c r="Q1085" s="230"/>
      <c r="R1085" s="230"/>
      <c r="S1085" s="230"/>
      <c r="T1085" s="231"/>
      <c r="AT1085" s="232" t="s">
        <v>237</v>
      </c>
      <c r="AU1085" s="232" t="s">
        <v>86</v>
      </c>
      <c r="AV1085" s="14" t="s">
        <v>86</v>
      </c>
      <c r="AW1085" s="14" t="s">
        <v>32</v>
      </c>
      <c r="AX1085" s="14" t="s">
        <v>76</v>
      </c>
      <c r="AY1085" s="232" t="s">
        <v>135</v>
      </c>
    </row>
    <row r="1086" spans="2:51" s="13" customFormat="1" ht="12">
      <c r="B1086" s="212"/>
      <c r="C1086" s="213"/>
      <c r="D1086" s="194" t="s">
        <v>237</v>
      </c>
      <c r="E1086" s="214" t="s">
        <v>1</v>
      </c>
      <c r="F1086" s="215" t="s">
        <v>1068</v>
      </c>
      <c r="G1086" s="213"/>
      <c r="H1086" s="214" t="s">
        <v>1</v>
      </c>
      <c r="I1086" s="216"/>
      <c r="J1086" s="213"/>
      <c r="K1086" s="213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237</v>
      </c>
      <c r="AU1086" s="221" t="s">
        <v>86</v>
      </c>
      <c r="AV1086" s="13" t="s">
        <v>84</v>
      </c>
      <c r="AW1086" s="13" t="s">
        <v>32</v>
      </c>
      <c r="AX1086" s="13" t="s">
        <v>76</v>
      </c>
      <c r="AY1086" s="221" t="s">
        <v>135</v>
      </c>
    </row>
    <row r="1087" spans="2:51" s="14" customFormat="1" ht="12">
      <c r="B1087" s="222"/>
      <c r="C1087" s="223"/>
      <c r="D1087" s="194" t="s">
        <v>237</v>
      </c>
      <c r="E1087" s="224" t="s">
        <v>1</v>
      </c>
      <c r="F1087" s="225" t="s">
        <v>1069</v>
      </c>
      <c r="G1087" s="223"/>
      <c r="H1087" s="226">
        <v>16.66</v>
      </c>
      <c r="I1087" s="227"/>
      <c r="J1087" s="223"/>
      <c r="K1087" s="223"/>
      <c r="L1087" s="228"/>
      <c r="M1087" s="229"/>
      <c r="N1087" s="230"/>
      <c r="O1087" s="230"/>
      <c r="P1087" s="230"/>
      <c r="Q1087" s="230"/>
      <c r="R1087" s="230"/>
      <c r="S1087" s="230"/>
      <c r="T1087" s="231"/>
      <c r="AT1087" s="232" t="s">
        <v>237</v>
      </c>
      <c r="AU1087" s="232" t="s">
        <v>86</v>
      </c>
      <c r="AV1087" s="14" t="s">
        <v>86</v>
      </c>
      <c r="AW1087" s="14" t="s">
        <v>32</v>
      </c>
      <c r="AX1087" s="14" t="s">
        <v>76</v>
      </c>
      <c r="AY1087" s="232" t="s">
        <v>135</v>
      </c>
    </row>
    <row r="1088" spans="2:51" s="13" customFormat="1" ht="12">
      <c r="B1088" s="212"/>
      <c r="C1088" s="213"/>
      <c r="D1088" s="194" t="s">
        <v>237</v>
      </c>
      <c r="E1088" s="214" t="s">
        <v>1</v>
      </c>
      <c r="F1088" s="215" t="s">
        <v>1070</v>
      </c>
      <c r="G1088" s="213"/>
      <c r="H1088" s="214" t="s">
        <v>1</v>
      </c>
      <c r="I1088" s="216"/>
      <c r="J1088" s="213"/>
      <c r="K1088" s="213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237</v>
      </c>
      <c r="AU1088" s="221" t="s">
        <v>86</v>
      </c>
      <c r="AV1088" s="13" t="s">
        <v>84</v>
      </c>
      <c r="AW1088" s="13" t="s">
        <v>32</v>
      </c>
      <c r="AX1088" s="13" t="s">
        <v>76</v>
      </c>
      <c r="AY1088" s="221" t="s">
        <v>135</v>
      </c>
    </row>
    <row r="1089" spans="2:51" s="14" customFormat="1" ht="12">
      <c r="B1089" s="222"/>
      <c r="C1089" s="223"/>
      <c r="D1089" s="194" t="s">
        <v>237</v>
      </c>
      <c r="E1089" s="224" t="s">
        <v>1</v>
      </c>
      <c r="F1089" s="225" t="s">
        <v>1071</v>
      </c>
      <c r="G1089" s="223"/>
      <c r="H1089" s="226">
        <v>10.08</v>
      </c>
      <c r="I1089" s="227"/>
      <c r="J1089" s="223"/>
      <c r="K1089" s="223"/>
      <c r="L1089" s="228"/>
      <c r="M1089" s="229"/>
      <c r="N1089" s="230"/>
      <c r="O1089" s="230"/>
      <c r="P1089" s="230"/>
      <c r="Q1089" s="230"/>
      <c r="R1089" s="230"/>
      <c r="S1089" s="230"/>
      <c r="T1089" s="231"/>
      <c r="AT1089" s="232" t="s">
        <v>237</v>
      </c>
      <c r="AU1089" s="232" t="s">
        <v>86</v>
      </c>
      <c r="AV1089" s="14" t="s">
        <v>86</v>
      </c>
      <c r="AW1089" s="14" t="s">
        <v>32</v>
      </c>
      <c r="AX1089" s="14" t="s">
        <v>76</v>
      </c>
      <c r="AY1089" s="232" t="s">
        <v>135</v>
      </c>
    </row>
    <row r="1090" spans="2:51" s="13" customFormat="1" ht="12">
      <c r="B1090" s="212"/>
      <c r="C1090" s="213"/>
      <c r="D1090" s="194" t="s">
        <v>237</v>
      </c>
      <c r="E1090" s="214" t="s">
        <v>1</v>
      </c>
      <c r="F1090" s="215" t="s">
        <v>1072</v>
      </c>
      <c r="G1090" s="213"/>
      <c r="H1090" s="214" t="s">
        <v>1</v>
      </c>
      <c r="I1090" s="216"/>
      <c r="J1090" s="213"/>
      <c r="K1090" s="213"/>
      <c r="L1090" s="217"/>
      <c r="M1090" s="218"/>
      <c r="N1090" s="219"/>
      <c r="O1090" s="219"/>
      <c r="P1090" s="219"/>
      <c r="Q1090" s="219"/>
      <c r="R1090" s="219"/>
      <c r="S1090" s="219"/>
      <c r="T1090" s="220"/>
      <c r="AT1090" s="221" t="s">
        <v>237</v>
      </c>
      <c r="AU1090" s="221" t="s">
        <v>86</v>
      </c>
      <c r="AV1090" s="13" t="s">
        <v>84</v>
      </c>
      <c r="AW1090" s="13" t="s">
        <v>32</v>
      </c>
      <c r="AX1090" s="13" t="s">
        <v>76</v>
      </c>
      <c r="AY1090" s="221" t="s">
        <v>135</v>
      </c>
    </row>
    <row r="1091" spans="2:51" s="14" customFormat="1" ht="12">
      <c r="B1091" s="222"/>
      <c r="C1091" s="223"/>
      <c r="D1091" s="194" t="s">
        <v>237</v>
      </c>
      <c r="E1091" s="224" t="s">
        <v>1</v>
      </c>
      <c r="F1091" s="225" t="s">
        <v>1073</v>
      </c>
      <c r="G1091" s="223"/>
      <c r="H1091" s="226">
        <v>7.14</v>
      </c>
      <c r="I1091" s="227"/>
      <c r="J1091" s="223"/>
      <c r="K1091" s="223"/>
      <c r="L1091" s="228"/>
      <c r="M1091" s="229"/>
      <c r="N1091" s="230"/>
      <c r="O1091" s="230"/>
      <c r="P1091" s="230"/>
      <c r="Q1091" s="230"/>
      <c r="R1091" s="230"/>
      <c r="S1091" s="230"/>
      <c r="T1091" s="231"/>
      <c r="AT1091" s="232" t="s">
        <v>237</v>
      </c>
      <c r="AU1091" s="232" t="s">
        <v>86</v>
      </c>
      <c r="AV1091" s="14" t="s">
        <v>86</v>
      </c>
      <c r="AW1091" s="14" t="s">
        <v>32</v>
      </c>
      <c r="AX1091" s="14" t="s">
        <v>76</v>
      </c>
      <c r="AY1091" s="232" t="s">
        <v>135</v>
      </c>
    </row>
    <row r="1092" spans="2:51" s="13" customFormat="1" ht="12">
      <c r="B1092" s="212"/>
      <c r="C1092" s="213"/>
      <c r="D1092" s="194" t="s">
        <v>237</v>
      </c>
      <c r="E1092" s="214" t="s">
        <v>1</v>
      </c>
      <c r="F1092" s="215" t="s">
        <v>1074</v>
      </c>
      <c r="G1092" s="213"/>
      <c r="H1092" s="214" t="s">
        <v>1</v>
      </c>
      <c r="I1092" s="216"/>
      <c r="J1092" s="213"/>
      <c r="K1092" s="213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237</v>
      </c>
      <c r="AU1092" s="221" t="s">
        <v>86</v>
      </c>
      <c r="AV1092" s="13" t="s">
        <v>84</v>
      </c>
      <c r="AW1092" s="13" t="s">
        <v>32</v>
      </c>
      <c r="AX1092" s="13" t="s">
        <v>76</v>
      </c>
      <c r="AY1092" s="221" t="s">
        <v>135</v>
      </c>
    </row>
    <row r="1093" spans="2:51" s="14" customFormat="1" ht="12">
      <c r="B1093" s="222"/>
      <c r="C1093" s="223"/>
      <c r="D1093" s="194" t="s">
        <v>237</v>
      </c>
      <c r="E1093" s="224" t="s">
        <v>1</v>
      </c>
      <c r="F1093" s="225" t="s">
        <v>1075</v>
      </c>
      <c r="G1093" s="223"/>
      <c r="H1093" s="226">
        <v>1.61</v>
      </c>
      <c r="I1093" s="227"/>
      <c r="J1093" s="223"/>
      <c r="K1093" s="223"/>
      <c r="L1093" s="228"/>
      <c r="M1093" s="229"/>
      <c r="N1093" s="230"/>
      <c r="O1093" s="230"/>
      <c r="P1093" s="230"/>
      <c r="Q1093" s="230"/>
      <c r="R1093" s="230"/>
      <c r="S1093" s="230"/>
      <c r="T1093" s="231"/>
      <c r="AT1093" s="232" t="s">
        <v>237</v>
      </c>
      <c r="AU1093" s="232" t="s">
        <v>86</v>
      </c>
      <c r="AV1093" s="14" t="s">
        <v>86</v>
      </c>
      <c r="AW1093" s="14" t="s">
        <v>32</v>
      </c>
      <c r="AX1093" s="14" t="s">
        <v>76</v>
      </c>
      <c r="AY1093" s="232" t="s">
        <v>135</v>
      </c>
    </row>
    <row r="1094" spans="2:51" s="15" customFormat="1" ht="12">
      <c r="B1094" s="233"/>
      <c r="C1094" s="234"/>
      <c r="D1094" s="194" t="s">
        <v>237</v>
      </c>
      <c r="E1094" s="235" t="s">
        <v>1</v>
      </c>
      <c r="F1094" s="236" t="s">
        <v>240</v>
      </c>
      <c r="G1094" s="234"/>
      <c r="H1094" s="237">
        <v>85.218</v>
      </c>
      <c r="I1094" s="238"/>
      <c r="J1094" s="234"/>
      <c r="K1094" s="234"/>
      <c r="L1094" s="239"/>
      <c r="M1094" s="240"/>
      <c r="N1094" s="241"/>
      <c r="O1094" s="241"/>
      <c r="P1094" s="241"/>
      <c r="Q1094" s="241"/>
      <c r="R1094" s="241"/>
      <c r="S1094" s="241"/>
      <c r="T1094" s="242"/>
      <c r="AT1094" s="243" t="s">
        <v>237</v>
      </c>
      <c r="AU1094" s="243" t="s">
        <v>86</v>
      </c>
      <c r="AV1094" s="15" t="s">
        <v>140</v>
      </c>
      <c r="AW1094" s="15" t="s">
        <v>32</v>
      </c>
      <c r="AX1094" s="15" t="s">
        <v>84</v>
      </c>
      <c r="AY1094" s="243" t="s">
        <v>135</v>
      </c>
    </row>
    <row r="1095" spans="1:65" s="2" customFormat="1" ht="24.2" customHeight="1">
      <c r="A1095" s="35"/>
      <c r="B1095" s="36"/>
      <c r="C1095" s="180" t="s">
        <v>630</v>
      </c>
      <c r="D1095" s="180" t="s">
        <v>136</v>
      </c>
      <c r="E1095" s="181" t="s">
        <v>1076</v>
      </c>
      <c r="F1095" s="182" t="s">
        <v>1077</v>
      </c>
      <c r="G1095" s="183" t="s">
        <v>269</v>
      </c>
      <c r="H1095" s="184">
        <v>16.787</v>
      </c>
      <c r="I1095" s="185"/>
      <c r="J1095" s="186">
        <f>ROUND(I1095*H1095,2)</f>
        <v>0</v>
      </c>
      <c r="K1095" s="187"/>
      <c r="L1095" s="40"/>
      <c r="M1095" s="188" t="s">
        <v>1</v>
      </c>
      <c r="N1095" s="189" t="s">
        <v>41</v>
      </c>
      <c r="O1095" s="72"/>
      <c r="P1095" s="190">
        <f>O1095*H1095</f>
        <v>0</v>
      </c>
      <c r="Q1095" s="190">
        <v>0</v>
      </c>
      <c r="R1095" s="190">
        <f>Q1095*H1095</f>
        <v>0</v>
      </c>
      <c r="S1095" s="190">
        <v>0</v>
      </c>
      <c r="T1095" s="191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92" t="s">
        <v>171</v>
      </c>
      <c r="AT1095" s="192" t="s">
        <v>136</v>
      </c>
      <c r="AU1095" s="192" t="s">
        <v>86</v>
      </c>
      <c r="AY1095" s="18" t="s">
        <v>135</v>
      </c>
      <c r="BE1095" s="193">
        <f>IF(N1095="základní",J1095,0)</f>
        <v>0</v>
      </c>
      <c r="BF1095" s="193">
        <f>IF(N1095="snížená",J1095,0)</f>
        <v>0</v>
      </c>
      <c r="BG1095" s="193">
        <f>IF(N1095="zákl. přenesená",J1095,0)</f>
        <v>0</v>
      </c>
      <c r="BH1095" s="193">
        <f>IF(N1095="sníž. přenesená",J1095,0)</f>
        <v>0</v>
      </c>
      <c r="BI1095" s="193">
        <f>IF(N1095="nulová",J1095,0)</f>
        <v>0</v>
      </c>
      <c r="BJ1095" s="18" t="s">
        <v>84</v>
      </c>
      <c r="BK1095" s="193">
        <f>ROUND(I1095*H1095,2)</f>
        <v>0</v>
      </c>
      <c r="BL1095" s="18" t="s">
        <v>171</v>
      </c>
      <c r="BM1095" s="192" t="s">
        <v>1078</v>
      </c>
    </row>
    <row r="1096" spans="2:51" s="13" customFormat="1" ht="12">
      <c r="B1096" s="212"/>
      <c r="C1096" s="213"/>
      <c r="D1096" s="194" t="s">
        <v>237</v>
      </c>
      <c r="E1096" s="214" t="s">
        <v>1</v>
      </c>
      <c r="F1096" s="215" t="s">
        <v>640</v>
      </c>
      <c r="G1096" s="213"/>
      <c r="H1096" s="214" t="s">
        <v>1</v>
      </c>
      <c r="I1096" s="216"/>
      <c r="J1096" s="213"/>
      <c r="K1096" s="213"/>
      <c r="L1096" s="217"/>
      <c r="M1096" s="218"/>
      <c r="N1096" s="219"/>
      <c r="O1096" s="219"/>
      <c r="P1096" s="219"/>
      <c r="Q1096" s="219"/>
      <c r="R1096" s="219"/>
      <c r="S1096" s="219"/>
      <c r="T1096" s="220"/>
      <c r="AT1096" s="221" t="s">
        <v>237</v>
      </c>
      <c r="AU1096" s="221" t="s">
        <v>86</v>
      </c>
      <c r="AV1096" s="13" t="s">
        <v>84</v>
      </c>
      <c r="AW1096" s="13" t="s">
        <v>32</v>
      </c>
      <c r="AX1096" s="13" t="s">
        <v>76</v>
      </c>
      <c r="AY1096" s="221" t="s">
        <v>135</v>
      </c>
    </row>
    <row r="1097" spans="2:51" s="13" customFormat="1" ht="12">
      <c r="B1097" s="212"/>
      <c r="C1097" s="213"/>
      <c r="D1097" s="194" t="s">
        <v>237</v>
      </c>
      <c r="E1097" s="214" t="s">
        <v>1</v>
      </c>
      <c r="F1097" s="215" t="s">
        <v>1079</v>
      </c>
      <c r="G1097" s="213"/>
      <c r="H1097" s="214" t="s">
        <v>1</v>
      </c>
      <c r="I1097" s="216"/>
      <c r="J1097" s="213"/>
      <c r="K1097" s="213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237</v>
      </c>
      <c r="AU1097" s="221" t="s">
        <v>86</v>
      </c>
      <c r="AV1097" s="13" t="s">
        <v>84</v>
      </c>
      <c r="AW1097" s="13" t="s">
        <v>32</v>
      </c>
      <c r="AX1097" s="13" t="s">
        <v>76</v>
      </c>
      <c r="AY1097" s="221" t="s">
        <v>135</v>
      </c>
    </row>
    <row r="1098" spans="2:51" s="14" customFormat="1" ht="12">
      <c r="B1098" s="222"/>
      <c r="C1098" s="223"/>
      <c r="D1098" s="194" t="s">
        <v>237</v>
      </c>
      <c r="E1098" s="224" t="s">
        <v>1</v>
      </c>
      <c r="F1098" s="225" t="s">
        <v>1080</v>
      </c>
      <c r="G1098" s="223"/>
      <c r="H1098" s="226">
        <v>11.541</v>
      </c>
      <c r="I1098" s="227"/>
      <c r="J1098" s="223"/>
      <c r="K1098" s="223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237</v>
      </c>
      <c r="AU1098" s="232" t="s">
        <v>86</v>
      </c>
      <c r="AV1098" s="14" t="s">
        <v>86</v>
      </c>
      <c r="AW1098" s="14" t="s">
        <v>32</v>
      </c>
      <c r="AX1098" s="14" t="s">
        <v>76</v>
      </c>
      <c r="AY1098" s="232" t="s">
        <v>135</v>
      </c>
    </row>
    <row r="1099" spans="2:51" s="14" customFormat="1" ht="12">
      <c r="B1099" s="222"/>
      <c r="C1099" s="223"/>
      <c r="D1099" s="194" t="s">
        <v>237</v>
      </c>
      <c r="E1099" s="224" t="s">
        <v>1</v>
      </c>
      <c r="F1099" s="225" t="s">
        <v>1081</v>
      </c>
      <c r="G1099" s="223"/>
      <c r="H1099" s="226">
        <v>5.246</v>
      </c>
      <c r="I1099" s="227"/>
      <c r="J1099" s="223"/>
      <c r="K1099" s="223"/>
      <c r="L1099" s="228"/>
      <c r="M1099" s="229"/>
      <c r="N1099" s="230"/>
      <c r="O1099" s="230"/>
      <c r="P1099" s="230"/>
      <c r="Q1099" s="230"/>
      <c r="R1099" s="230"/>
      <c r="S1099" s="230"/>
      <c r="T1099" s="231"/>
      <c r="AT1099" s="232" t="s">
        <v>237</v>
      </c>
      <c r="AU1099" s="232" t="s">
        <v>86</v>
      </c>
      <c r="AV1099" s="14" t="s">
        <v>86</v>
      </c>
      <c r="AW1099" s="14" t="s">
        <v>32</v>
      </c>
      <c r="AX1099" s="14" t="s">
        <v>76</v>
      </c>
      <c r="AY1099" s="232" t="s">
        <v>135</v>
      </c>
    </row>
    <row r="1100" spans="2:51" s="15" customFormat="1" ht="12">
      <c r="B1100" s="233"/>
      <c r="C1100" s="234"/>
      <c r="D1100" s="194" t="s">
        <v>237</v>
      </c>
      <c r="E1100" s="235" t="s">
        <v>1</v>
      </c>
      <c r="F1100" s="236" t="s">
        <v>240</v>
      </c>
      <c r="G1100" s="234"/>
      <c r="H1100" s="237">
        <v>16.787</v>
      </c>
      <c r="I1100" s="238"/>
      <c r="J1100" s="234"/>
      <c r="K1100" s="234"/>
      <c r="L1100" s="239"/>
      <c r="M1100" s="240"/>
      <c r="N1100" s="241"/>
      <c r="O1100" s="241"/>
      <c r="P1100" s="241"/>
      <c r="Q1100" s="241"/>
      <c r="R1100" s="241"/>
      <c r="S1100" s="241"/>
      <c r="T1100" s="242"/>
      <c r="AT1100" s="243" t="s">
        <v>237</v>
      </c>
      <c r="AU1100" s="243" t="s">
        <v>86</v>
      </c>
      <c r="AV1100" s="15" t="s">
        <v>140</v>
      </c>
      <c r="AW1100" s="15" t="s">
        <v>32</v>
      </c>
      <c r="AX1100" s="15" t="s">
        <v>84</v>
      </c>
      <c r="AY1100" s="243" t="s">
        <v>135</v>
      </c>
    </row>
    <row r="1101" spans="1:65" s="2" customFormat="1" ht="24.2" customHeight="1">
      <c r="A1101" s="35"/>
      <c r="B1101" s="36"/>
      <c r="C1101" s="180" t="s">
        <v>1082</v>
      </c>
      <c r="D1101" s="180" t="s">
        <v>136</v>
      </c>
      <c r="E1101" s="181" t="s">
        <v>1083</v>
      </c>
      <c r="F1101" s="182" t="s">
        <v>1084</v>
      </c>
      <c r="G1101" s="183" t="s">
        <v>269</v>
      </c>
      <c r="H1101" s="184">
        <v>7.49</v>
      </c>
      <c r="I1101" s="185"/>
      <c r="J1101" s="186">
        <f>ROUND(I1101*H1101,2)</f>
        <v>0</v>
      </c>
      <c r="K1101" s="187"/>
      <c r="L1101" s="40"/>
      <c r="M1101" s="188" t="s">
        <v>1</v>
      </c>
      <c r="N1101" s="189" t="s">
        <v>41</v>
      </c>
      <c r="O1101" s="72"/>
      <c r="P1101" s="190">
        <f>O1101*H1101</f>
        <v>0</v>
      </c>
      <c r="Q1101" s="190">
        <v>0</v>
      </c>
      <c r="R1101" s="190">
        <f>Q1101*H1101</f>
        <v>0</v>
      </c>
      <c r="S1101" s="190">
        <v>0</v>
      </c>
      <c r="T1101" s="191">
        <f>S1101*H1101</f>
        <v>0</v>
      </c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R1101" s="192" t="s">
        <v>171</v>
      </c>
      <c r="AT1101" s="192" t="s">
        <v>136</v>
      </c>
      <c r="AU1101" s="192" t="s">
        <v>86</v>
      </c>
      <c r="AY1101" s="18" t="s">
        <v>135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18" t="s">
        <v>84</v>
      </c>
      <c r="BK1101" s="193">
        <f>ROUND(I1101*H1101,2)</f>
        <v>0</v>
      </c>
      <c r="BL1101" s="18" t="s">
        <v>171</v>
      </c>
      <c r="BM1101" s="192" t="s">
        <v>1085</v>
      </c>
    </row>
    <row r="1102" spans="2:51" s="13" customFormat="1" ht="12">
      <c r="B1102" s="212"/>
      <c r="C1102" s="213"/>
      <c r="D1102" s="194" t="s">
        <v>237</v>
      </c>
      <c r="E1102" s="214" t="s">
        <v>1</v>
      </c>
      <c r="F1102" s="215" t="s">
        <v>1086</v>
      </c>
      <c r="G1102" s="213"/>
      <c r="H1102" s="214" t="s">
        <v>1</v>
      </c>
      <c r="I1102" s="216"/>
      <c r="J1102" s="213"/>
      <c r="K1102" s="213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237</v>
      </c>
      <c r="AU1102" s="221" t="s">
        <v>86</v>
      </c>
      <c r="AV1102" s="13" t="s">
        <v>84</v>
      </c>
      <c r="AW1102" s="13" t="s">
        <v>32</v>
      </c>
      <c r="AX1102" s="13" t="s">
        <v>76</v>
      </c>
      <c r="AY1102" s="221" t="s">
        <v>135</v>
      </c>
    </row>
    <row r="1103" spans="2:51" s="13" customFormat="1" ht="12">
      <c r="B1103" s="212"/>
      <c r="C1103" s="213"/>
      <c r="D1103" s="194" t="s">
        <v>237</v>
      </c>
      <c r="E1103" s="214" t="s">
        <v>1</v>
      </c>
      <c r="F1103" s="215" t="s">
        <v>443</v>
      </c>
      <c r="G1103" s="213"/>
      <c r="H1103" s="214" t="s">
        <v>1</v>
      </c>
      <c r="I1103" s="216"/>
      <c r="J1103" s="213"/>
      <c r="K1103" s="213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237</v>
      </c>
      <c r="AU1103" s="221" t="s">
        <v>86</v>
      </c>
      <c r="AV1103" s="13" t="s">
        <v>84</v>
      </c>
      <c r="AW1103" s="13" t="s">
        <v>32</v>
      </c>
      <c r="AX1103" s="13" t="s">
        <v>76</v>
      </c>
      <c r="AY1103" s="221" t="s">
        <v>135</v>
      </c>
    </row>
    <row r="1104" spans="2:51" s="14" customFormat="1" ht="12">
      <c r="B1104" s="222"/>
      <c r="C1104" s="223"/>
      <c r="D1104" s="194" t="s">
        <v>237</v>
      </c>
      <c r="E1104" s="224" t="s">
        <v>1</v>
      </c>
      <c r="F1104" s="225" t="s">
        <v>1087</v>
      </c>
      <c r="G1104" s="223"/>
      <c r="H1104" s="226">
        <v>7.49</v>
      </c>
      <c r="I1104" s="227"/>
      <c r="J1104" s="223"/>
      <c r="K1104" s="223"/>
      <c r="L1104" s="228"/>
      <c r="M1104" s="229"/>
      <c r="N1104" s="230"/>
      <c r="O1104" s="230"/>
      <c r="P1104" s="230"/>
      <c r="Q1104" s="230"/>
      <c r="R1104" s="230"/>
      <c r="S1104" s="230"/>
      <c r="T1104" s="231"/>
      <c r="AT1104" s="232" t="s">
        <v>237</v>
      </c>
      <c r="AU1104" s="232" t="s">
        <v>86</v>
      </c>
      <c r="AV1104" s="14" t="s">
        <v>86</v>
      </c>
      <c r="AW1104" s="14" t="s">
        <v>32</v>
      </c>
      <c r="AX1104" s="14" t="s">
        <v>76</v>
      </c>
      <c r="AY1104" s="232" t="s">
        <v>135</v>
      </c>
    </row>
    <row r="1105" spans="2:51" s="15" customFormat="1" ht="12">
      <c r="B1105" s="233"/>
      <c r="C1105" s="234"/>
      <c r="D1105" s="194" t="s">
        <v>237</v>
      </c>
      <c r="E1105" s="235" t="s">
        <v>1</v>
      </c>
      <c r="F1105" s="236" t="s">
        <v>240</v>
      </c>
      <c r="G1105" s="234"/>
      <c r="H1105" s="237">
        <v>7.49</v>
      </c>
      <c r="I1105" s="238"/>
      <c r="J1105" s="234"/>
      <c r="K1105" s="234"/>
      <c r="L1105" s="239"/>
      <c r="M1105" s="240"/>
      <c r="N1105" s="241"/>
      <c r="O1105" s="241"/>
      <c r="P1105" s="241"/>
      <c r="Q1105" s="241"/>
      <c r="R1105" s="241"/>
      <c r="S1105" s="241"/>
      <c r="T1105" s="242"/>
      <c r="AT1105" s="243" t="s">
        <v>237</v>
      </c>
      <c r="AU1105" s="243" t="s">
        <v>86</v>
      </c>
      <c r="AV1105" s="15" t="s">
        <v>140</v>
      </c>
      <c r="AW1105" s="15" t="s">
        <v>32</v>
      </c>
      <c r="AX1105" s="15" t="s">
        <v>84</v>
      </c>
      <c r="AY1105" s="243" t="s">
        <v>135</v>
      </c>
    </row>
    <row r="1106" spans="1:65" s="2" customFormat="1" ht="24.2" customHeight="1">
      <c r="A1106" s="35"/>
      <c r="B1106" s="36"/>
      <c r="C1106" s="180" t="s">
        <v>635</v>
      </c>
      <c r="D1106" s="180" t="s">
        <v>136</v>
      </c>
      <c r="E1106" s="181" t="s">
        <v>1088</v>
      </c>
      <c r="F1106" s="182" t="s">
        <v>1089</v>
      </c>
      <c r="G1106" s="183" t="s">
        <v>269</v>
      </c>
      <c r="H1106" s="184">
        <v>4.06</v>
      </c>
      <c r="I1106" s="185"/>
      <c r="J1106" s="186">
        <f>ROUND(I1106*H1106,2)</f>
        <v>0</v>
      </c>
      <c r="K1106" s="187"/>
      <c r="L1106" s="40"/>
      <c r="M1106" s="188" t="s">
        <v>1</v>
      </c>
      <c r="N1106" s="189" t="s">
        <v>41</v>
      </c>
      <c r="O1106" s="72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2" t="s">
        <v>171</v>
      </c>
      <c r="AT1106" s="192" t="s">
        <v>136</v>
      </c>
      <c r="AU1106" s="192" t="s">
        <v>86</v>
      </c>
      <c r="AY1106" s="18" t="s">
        <v>135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8" t="s">
        <v>84</v>
      </c>
      <c r="BK1106" s="193">
        <f>ROUND(I1106*H1106,2)</f>
        <v>0</v>
      </c>
      <c r="BL1106" s="18" t="s">
        <v>171</v>
      </c>
      <c r="BM1106" s="192" t="s">
        <v>1090</v>
      </c>
    </row>
    <row r="1107" spans="2:51" s="13" customFormat="1" ht="12">
      <c r="B1107" s="212"/>
      <c r="C1107" s="213"/>
      <c r="D1107" s="194" t="s">
        <v>237</v>
      </c>
      <c r="E1107" s="214" t="s">
        <v>1</v>
      </c>
      <c r="F1107" s="215" t="s">
        <v>536</v>
      </c>
      <c r="G1107" s="213"/>
      <c r="H1107" s="214" t="s">
        <v>1</v>
      </c>
      <c r="I1107" s="216"/>
      <c r="J1107" s="213"/>
      <c r="K1107" s="213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237</v>
      </c>
      <c r="AU1107" s="221" t="s">
        <v>86</v>
      </c>
      <c r="AV1107" s="13" t="s">
        <v>84</v>
      </c>
      <c r="AW1107" s="13" t="s">
        <v>32</v>
      </c>
      <c r="AX1107" s="13" t="s">
        <v>76</v>
      </c>
      <c r="AY1107" s="221" t="s">
        <v>135</v>
      </c>
    </row>
    <row r="1108" spans="2:51" s="13" customFormat="1" ht="12">
      <c r="B1108" s="212"/>
      <c r="C1108" s="213"/>
      <c r="D1108" s="194" t="s">
        <v>237</v>
      </c>
      <c r="E1108" s="214" t="s">
        <v>1</v>
      </c>
      <c r="F1108" s="215" t="s">
        <v>537</v>
      </c>
      <c r="G1108" s="213"/>
      <c r="H1108" s="214" t="s">
        <v>1</v>
      </c>
      <c r="I1108" s="216"/>
      <c r="J1108" s="213"/>
      <c r="K1108" s="213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237</v>
      </c>
      <c r="AU1108" s="221" t="s">
        <v>86</v>
      </c>
      <c r="AV1108" s="13" t="s">
        <v>84</v>
      </c>
      <c r="AW1108" s="13" t="s">
        <v>32</v>
      </c>
      <c r="AX1108" s="13" t="s">
        <v>76</v>
      </c>
      <c r="AY1108" s="221" t="s">
        <v>135</v>
      </c>
    </row>
    <row r="1109" spans="2:51" s="13" customFormat="1" ht="12">
      <c r="B1109" s="212"/>
      <c r="C1109" s="213"/>
      <c r="D1109" s="194" t="s">
        <v>237</v>
      </c>
      <c r="E1109" s="214" t="s">
        <v>1</v>
      </c>
      <c r="F1109" s="215" t="s">
        <v>538</v>
      </c>
      <c r="G1109" s="213"/>
      <c r="H1109" s="214" t="s">
        <v>1</v>
      </c>
      <c r="I1109" s="216"/>
      <c r="J1109" s="213"/>
      <c r="K1109" s="213"/>
      <c r="L1109" s="217"/>
      <c r="M1109" s="218"/>
      <c r="N1109" s="219"/>
      <c r="O1109" s="219"/>
      <c r="P1109" s="219"/>
      <c r="Q1109" s="219"/>
      <c r="R1109" s="219"/>
      <c r="S1109" s="219"/>
      <c r="T1109" s="220"/>
      <c r="AT1109" s="221" t="s">
        <v>237</v>
      </c>
      <c r="AU1109" s="221" t="s">
        <v>86</v>
      </c>
      <c r="AV1109" s="13" t="s">
        <v>84</v>
      </c>
      <c r="AW1109" s="13" t="s">
        <v>32</v>
      </c>
      <c r="AX1109" s="13" t="s">
        <v>76</v>
      </c>
      <c r="AY1109" s="221" t="s">
        <v>135</v>
      </c>
    </row>
    <row r="1110" spans="2:51" s="14" customFormat="1" ht="12">
      <c r="B1110" s="222"/>
      <c r="C1110" s="223"/>
      <c r="D1110" s="194" t="s">
        <v>237</v>
      </c>
      <c r="E1110" s="224" t="s">
        <v>1</v>
      </c>
      <c r="F1110" s="225" t="s">
        <v>1091</v>
      </c>
      <c r="G1110" s="223"/>
      <c r="H1110" s="226">
        <v>4.06</v>
      </c>
      <c r="I1110" s="227"/>
      <c r="J1110" s="223"/>
      <c r="K1110" s="223"/>
      <c r="L1110" s="228"/>
      <c r="M1110" s="229"/>
      <c r="N1110" s="230"/>
      <c r="O1110" s="230"/>
      <c r="P1110" s="230"/>
      <c r="Q1110" s="230"/>
      <c r="R1110" s="230"/>
      <c r="S1110" s="230"/>
      <c r="T1110" s="231"/>
      <c r="AT1110" s="232" t="s">
        <v>237</v>
      </c>
      <c r="AU1110" s="232" t="s">
        <v>86</v>
      </c>
      <c r="AV1110" s="14" t="s">
        <v>86</v>
      </c>
      <c r="AW1110" s="14" t="s">
        <v>32</v>
      </c>
      <c r="AX1110" s="14" t="s">
        <v>76</v>
      </c>
      <c r="AY1110" s="232" t="s">
        <v>135</v>
      </c>
    </row>
    <row r="1111" spans="2:51" s="15" customFormat="1" ht="12">
      <c r="B1111" s="233"/>
      <c r="C1111" s="234"/>
      <c r="D1111" s="194" t="s">
        <v>237</v>
      </c>
      <c r="E1111" s="235" t="s">
        <v>1</v>
      </c>
      <c r="F1111" s="236" t="s">
        <v>240</v>
      </c>
      <c r="G1111" s="234"/>
      <c r="H1111" s="237">
        <v>4.06</v>
      </c>
      <c r="I1111" s="238"/>
      <c r="J1111" s="234"/>
      <c r="K1111" s="234"/>
      <c r="L1111" s="239"/>
      <c r="M1111" s="240"/>
      <c r="N1111" s="241"/>
      <c r="O1111" s="241"/>
      <c r="P1111" s="241"/>
      <c r="Q1111" s="241"/>
      <c r="R1111" s="241"/>
      <c r="S1111" s="241"/>
      <c r="T1111" s="242"/>
      <c r="AT1111" s="243" t="s">
        <v>237</v>
      </c>
      <c r="AU1111" s="243" t="s">
        <v>86</v>
      </c>
      <c r="AV1111" s="15" t="s">
        <v>140</v>
      </c>
      <c r="AW1111" s="15" t="s">
        <v>32</v>
      </c>
      <c r="AX1111" s="15" t="s">
        <v>84</v>
      </c>
      <c r="AY1111" s="243" t="s">
        <v>135</v>
      </c>
    </row>
    <row r="1112" spans="1:65" s="2" customFormat="1" ht="33" customHeight="1">
      <c r="A1112" s="35"/>
      <c r="B1112" s="36"/>
      <c r="C1112" s="180" t="s">
        <v>1092</v>
      </c>
      <c r="D1112" s="180" t="s">
        <v>136</v>
      </c>
      <c r="E1112" s="181" t="s">
        <v>1093</v>
      </c>
      <c r="F1112" s="182" t="s">
        <v>1094</v>
      </c>
      <c r="G1112" s="183" t="s">
        <v>269</v>
      </c>
      <c r="H1112" s="184">
        <v>64.25</v>
      </c>
      <c r="I1112" s="185"/>
      <c r="J1112" s="186">
        <f>ROUND(I1112*H1112,2)</f>
        <v>0</v>
      </c>
      <c r="K1112" s="187"/>
      <c r="L1112" s="40"/>
      <c r="M1112" s="188" t="s">
        <v>1</v>
      </c>
      <c r="N1112" s="189" t="s">
        <v>41</v>
      </c>
      <c r="O1112" s="72"/>
      <c r="P1112" s="190">
        <f>O1112*H1112</f>
        <v>0</v>
      </c>
      <c r="Q1112" s="190">
        <v>0</v>
      </c>
      <c r="R1112" s="190">
        <f>Q1112*H1112</f>
        <v>0</v>
      </c>
      <c r="S1112" s="190">
        <v>0</v>
      </c>
      <c r="T1112" s="191">
        <f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92" t="s">
        <v>171</v>
      </c>
      <c r="AT1112" s="192" t="s">
        <v>136</v>
      </c>
      <c r="AU1112" s="192" t="s">
        <v>86</v>
      </c>
      <c r="AY1112" s="18" t="s">
        <v>135</v>
      </c>
      <c r="BE1112" s="193">
        <f>IF(N1112="základní",J1112,0)</f>
        <v>0</v>
      </c>
      <c r="BF1112" s="193">
        <f>IF(N1112="snížená",J1112,0)</f>
        <v>0</v>
      </c>
      <c r="BG1112" s="193">
        <f>IF(N1112="zákl. přenesená",J1112,0)</f>
        <v>0</v>
      </c>
      <c r="BH1112" s="193">
        <f>IF(N1112="sníž. přenesená",J1112,0)</f>
        <v>0</v>
      </c>
      <c r="BI1112" s="193">
        <f>IF(N1112="nulová",J1112,0)</f>
        <v>0</v>
      </c>
      <c r="BJ1112" s="18" t="s">
        <v>84</v>
      </c>
      <c r="BK1112" s="193">
        <f>ROUND(I1112*H1112,2)</f>
        <v>0</v>
      </c>
      <c r="BL1112" s="18" t="s">
        <v>171</v>
      </c>
      <c r="BM1112" s="192" t="s">
        <v>1095</v>
      </c>
    </row>
    <row r="1113" spans="2:51" s="13" customFormat="1" ht="12">
      <c r="B1113" s="212"/>
      <c r="C1113" s="213"/>
      <c r="D1113" s="194" t="s">
        <v>237</v>
      </c>
      <c r="E1113" s="214" t="s">
        <v>1</v>
      </c>
      <c r="F1113" s="215" t="s">
        <v>1096</v>
      </c>
      <c r="G1113" s="213"/>
      <c r="H1113" s="214" t="s">
        <v>1</v>
      </c>
      <c r="I1113" s="216"/>
      <c r="J1113" s="213"/>
      <c r="K1113" s="213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237</v>
      </c>
      <c r="AU1113" s="221" t="s">
        <v>86</v>
      </c>
      <c r="AV1113" s="13" t="s">
        <v>84</v>
      </c>
      <c r="AW1113" s="13" t="s">
        <v>32</v>
      </c>
      <c r="AX1113" s="13" t="s">
        <v>76</v>
      </c>
      <c r="AY1113" s="221" t="s">
        <v>135</v>
      </c>
    </row>
    <row r="1114" spans="2:51" s="14" customFormat="1" ht="12">
      <c r="B1114" s="222"/>
      <c r="C1114" s="223"/>
      <c r="D1114" s="194" t="s">
        <v>237</v>
      </c>
      <c r="E1114" s="224" t="s">
        <v>1</v>
      </c>
      <c r="F1114" s="225" t="s">
        <v>752</v>
      </c>
      <c r="G1114" s="223"/>
      <c r="H1114" s="226">
        <v>47.25</v>
      </c>
      <c r="I1114" s="227"/>
      <c r="J1114" s="223"/>
      <c r="K1114" s="223"/>
      <c r="L1114" s="228"/>
      <c r="M1114" s="229"/>
      <c r="N1114" s="230"/>
      <c r="O1114" s="230"/>
      <c r="P1114" s="230"/>
      <c r="Q1114" s="230"/>
      <c r="R1114" s="230"/>
      <c r="S1114" s="230"/>
      <c r="T1114" s="231"/>
      <c r="AT1114" s="232" t="s">
        <v>237</v>
      </c>
      <c r="AU1114" s="232" t="s">
        <v>86</v>
      </c>
      <c r="AV1114" s="14" t="s">
        <v>86</v>
      </c>
      <c r="AW1114" s="14" t="s">
        <v>32</v>
      </c>
      <c r="AX1114" s="14" t="s">
        <v>76</v>
      </c>
      <c r="AY1114" s="232" t="s">
        <v>135</v>
      </c>
    </row>
    <row r="1115" spans="2:51" s="13" customFormat="1" ht="12">
      <c r="B1115" s="212"/>
      <c r="C1115" s="213"/>
      <c r="D1115" s="194" t="s">
        <v>237</v>
      </c>
      <c r="E1115" s="214" t="s">
        <v>1</v>
      </c>
      <c r="F1115" s="215" t="s">
        <v>1097</v>
      </c>
      <c r="G1115" s="213"/>
      <c r="H1115" s="214" t="s">
        <v>1</v>
      </c>
      <c r="I1115" s="216"/>
      <c r="J1115" s="213"/>
      <c r="K1115" s="213"/>
      <c r="L1115" s="217"/>
      <c r="M1115" s="218"/>
      <c r="N1115" s="219"/>
      <c r="O1115" s="219"/>
      <c r="P1115" s="219"/>
      <c r="Q1115" s="219"/>
      <c r="R1115" s="219"/>
      <c r="S1115" s="219"/>
      <c r="T1115" s="220"/>
      <c r="AT1115" s="221" t="s">
        <v>237</v>
      </c>
      <c r="AU1115" s="221" t="s">
        <v>86</v>
      </c>
      <c r="AV1115" s="13" t="s">
        <v>84</v>
      </c>
      <c r="AW1115" s="13" t="s">
        <v>32</v>
      </c>
      <c r="AX1115" s="13" t="s">
        <v>76</v>
      </c>
      <c r="AY1115" s="221" t="s">
        <v>135</v>
      </c>
    </row>
    <row r="1116" spans="2:51" s="14" customFormat="1" ht="12">
      <c r="B1116" s="222"/>
      <c r="C1116" s="223"/>
      <c r="D1116" s="194" t="s">
        <v>237</v>
      </c>
      <c r="E1116" s="224" t="s">
        <v>1</v>
      </c>
      <c r="F1116" s="225" t="s">
        <v>286</v>
      </c>
      <c r="G1116" s="223"/>
      <c r="H1116" s="226">
        <v>17</v>
      </c>
      <c r="I1116" s="227"/>
      <c r="J1116" s="223"/>
      <c r="K1116" s="223"/>
      <c r="L1116" s="228"/>
      <c r="M1116" s="229"/>
      <c r="N1116" s="230"/>
      <c r="O1116" s="230"/>
      <c r="P1116" s="230"/>
      <c r="Q1116" s="230"/>
      <c r="R1116" s="230"/>
      <c r="S1116" s="230"/>
      <c r="T1116" s="231"/>
      <c r="AT1116" s="232" t="s">
        <v>237</v>
      </c>
      <c r="AU1116" s="232" t="s">
        <v>86</v>
      </c>
      <c r="AV1116" s="14" t="s">
        <v>86</v>
      </c>
      <c r="AW1116" s="14" t="s">
        <v>32</v>
      </c>
      <c r="AX1116" s="14" t="s">
        <v>76</v>
      </c>
      <c r="AY1116" s="232" t="s">
        <v>135</v>
      </c>
    </row>
    <row r="1117" spans="2:51" s="15" customFormat="1" ht="12">
      <c r="B1117" s="233"/>
      <c r="C1117" s="234"/>
      <c r="D1117" s="194" t="s">
        <v>237</v>
      </c>
      <c r="E1117" s="235" t="s">
        <v>1</v>
      </c>
      <c r="F1117" s="236" t="s">
        <v>240</v>
      </c>
      <c r="G1117" s="234"/>
      <c r="H1117" s="237">
        <v>64.25</v>
      </c>
      <c r="I1117" s="238"/>
      <c r="J1117" s="234"/>
      <c r="K1117" s="234"/>
      <c r="L1117" s="239"/>
      <c r="M1117" s="240"/>
      <c r="N1117" s="241"/>
      <c r="O1117" s="241"/>
      <c r="P1117" s="241"/>
      <c r="Q1117" s="241"/>
      <c r="R1117" s="241"/>
      <c r="S1117" s="241"/>
      <c r="T1117" s="242"/>
      <c r="AT1117" s="243" t="s">
        <v>237</v>
      </c>
      <c r="AU1117" s="243" t="s">
        <v>86</v>
      </c>
      <c r="AV1117" s="15" t="s">
        <v>140</v>
      </c>
      <c r="AW1117" s="15" t="s">
        <v>32</v>
      </c>
      <c r="AX1117" s="15" t="s">
        <v>84</v>
      </c>
      <c r="AY1117" s="243" t="s">
        <v>135</v>
      </c>
    </row>
    <row r="1118" spans="1:65" s="2" customFormat="1" ht="24.2" customHeight="1">
      <c r="A1118" s="35"/>
      <c r="B1118" s="36"/>
      <c r="C1118" s="180" t="s">
        <v>638</v>
      </c>
      <c r="D1118" s="180" t="s">
        <v>136</v>
      </c>
      <c r="E1118" s="181" t="s">
        <v>1098</v>
      </c>
      <c r="F1118" s="182" t="s">
        <v>1099</v>
      </c>
      <c r="G1118" s="183" t="s">
        <v>269</v>
      </c>
      <c r="H1118" s="184">
        <v>26.544</v>
      </c>
      <c r="I1118" s="185"/>
      <c r="J1118" s="186">
        <f>ROUND(I1118*H1118,2)</f>
        <v>0</v>
      </c>
      <c r="K1118" s="187"/>
      <c r="L1118" s="40"/>
      <c r="M1118" s="188" t="s">
        <v>1</v>
      </c>
      <c r="N1118" s="189" t="s">
        <v>41</v>
      </c>
      <c r="O1118" s="72"/>
      <c r="P1118" s="190">
        <f>O1118*H1118</f>
        <v>0</v>
      </c>
      <c r="Q1118" s="190">
        <v>0</v>
      </c>
      <c r="R1118" s="190">
        <f>Q1118*H1118</f>
        <v>0</v>
      </c>
      <c r="S1118" s="190">
        <v>0</v>
      </c>
      <c r="T1118" s="191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2" t="s">
        <v>171</v>
      </c>
      <c r="AT1118" s="192" t="s">
        <v>136</v>
      </c>
      <c r="AU1118" s="192" t="s">
        <v>86</v>
      </c>
      <c r="AY1118" s="18" t="s">
        <v>135</v>
      </c>
      <c r="BE1118" s="193">
        <f>IF(N1118="základní",J1118,0)</f>
        <v>0</v>
      </c>
      <c r="BF1118" s="193">
        <f>IF(N1118="snížená",J1118,0)</f>
        <v>0</v>
      </c>
      <c r="BG1118" s="193">
        <f>IF(N1118="zákl. přenesená",J1118,0)</f>
        <v>0</v>
      </c>
      <c r="BH1118" s="193">
        <f>IF(N1118="sníž. přenesená",J1118,0)</f>
        <v>0</v>
      </c>
      <c r="BI1118" s="193">
        <f>IF(N1118="nulová",J1118,0)</f>
        <v>0</v>
      </c>
      <c r="BJ1118" s="18" t="s">
        <v>84</v>
      </c>
      <c r="BK1118" s="193">
        <f>ROUND(I1118*H1118,2)</f>
        <v>0</v>
      </c>
      <c r="BL1118" s="18" t="s">
        <v>171</v>
      </c>
      <c r="BM1118" s="192" t="s">
        <v>1100</v>
      </c>
    </row>
    <row r="1119" spans="2:51" s="13" customFormat="1" ht="12">
      <c r="B1119" s="212"/>
      <c r="C1119" s="213"/>
      <c r="D1119" s="194" t="s">
        <v>237</v>
      </c>
      <c r="E1119" s="214" t="s">
        <v>1</v>
      </c>
      <c r="F1119" s="215" t="s">
        <v>1101</v>
      </c>
      <c r="G1119" s="213"/>
      <c r="H1119" s="214" t="s">
        <v>1</v>
      </c>
      <c r="I1119" s="216"/>
      <c r="J1119" s="213"/>
      <c r="K1119" s="213"/>
      <c r="L1119" s="217"/>
      <c r="M1119" s="218"/>
      <c r="N1119" s="219"/>
      <c r="O1119" s="219"/>
      <c r="P1119" s="219"/>
      <c r="Q1119" s="219"/>
      <c r="R1119" s="219"/>
      <c r="S1119" s="219"/>
      <c r="T1119" s="220"/>
      <c r="AT1119" s="221" t="s">
        <v>237</v>
      </c>
      <c r="AU1119" s="221" t="s">
        <v>86</v>
      </c>
      <c r="AV1119" s="13" t="s">
        <v>84</v>
      </c>
      <c r="AW1119" s="13" t="s">
        <v>32</v>
      </c>
      <c r="AX1119" s="13" t="s">
        <v>76</v>
      </c>
      <c r="AY1119" s="221" t="s">
        <v>135</v>
      </c>
    </row>
    <row r="1120" spans="2:51" s="14" customFormat="1" ht="12">
      <c r="B1120" s="222"/>
      <c r="C1120" s="223"/>
      <c r="D1120" s="194" t="s">
        <v>237</v>
      </c>
      <c r="E1120" s="224" t="s">
        <v>1</v>
      </c>
      <c r="F1120" s="225" t="s">
        <v>1102</v>
      </c>
      <c r="G1120" s="223"/>
      <c r="H1120" s="226">
        <v>5.6</v>
      </c>
      <c r="I1120" s="227"/>
      <c r="J1120" s="223"/>
      <c r="K1120" s="223"/>
      <c r="L1120" s="228"/>
      <c r="M1120" s="229"/>
      <c r="N1120" s="230"/>
      <c r="O1120" s="230"/>
      <c r="P1120" s="230"/>
      <c r="Q1120" s="230"/>
      <c r="R1120" s="230"/>
      <c r="S1120" s="230"/>
      <c r="T1120" s="231"/>
      <c r="AT1120" s="232" t="s">
        <v>237</v>
      </c>
      <c r="AU1120" s="232" t="s">
        <v>86</v>
      </c>
      <c r="AV1120" s="14" t="s">
        <v>86</v>
      </c>
      <c r="AW1120" s="14" t="s">
        <v>32</v>
      </c>
      <c r="AX1120" s="14" t="s">
        <v>76</v>
      </c>
      <c r="AY1120" s="232" t="s">
        <v>135</v>
      </c>
    </row>
    <row r="1121" spans="2:51" s="13" customFormat="1" ht="12">
      <c r="B1121" s="212"/>
      <c r="C1121" s="213"/>
      <c r="D1121" s="194" t="s">
        <v>237</v>
      </c>
      <c r="E1121" s="214" t="s">
        <v>1</v>
      </c>
      <c r="F1121" s="215" t="s">
        <v>1103</v>
      </c>
      <c r="G1121" s="213"/>
      <c r="H1121" s="214" t="s">
        <v>1</v>
      </c>
      <c r="I1121" s="216"/>
      <c r="J1121" s="213"/>
      <c r="K1121" s="213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237</v>
      </c>
      <c r="AU1121" s="221" t="s">
        <v>86</v>
      </c>
      <c r="AV1121" s="13" t="s">
        <v>84</v>
      </c>
      <c r="AW1121" s="13" t="s">
        <v>32</v>
      </c>
      <c r="AX1121" s="13" t="s">
        <v>76</v>
      </c>
      <c r="AY1121" s="221" t="s">
        <v>135</v>
      </c>
    </row>
    <row r="1122" spans="2:51" s="13" customFormat="1" ht="12">
      <c r="B1122" s="212"/>
      <c r="C1122" s="213"/>
      <c r="D1122" s="194" t="s">
        <v>237</v>
      </c>
      <c r="E1122" s="214" t="s">
        <v>1</v>
      </c>
      <c r="F1122" s="215" t="s">
        <v>1070</v>
      </c>
      <c r="G1122" s="213"/>
      <c r="H1122" s="214" t="s">
        <v>1</v>
      </c>
      <c r="I1122" s="216"/>
      <c r="J1122" s="213"/>
      <c r="K1122" s="213"/>
      <c r="L1122" s="217"/>
      <c r="M1122" s="218"/>
      <c r="N1122" s="219"/>
      <c r="O1122" s="219"/>
      <c r="P1122" s="219"/>
      <c r="Q1122" s="219"/>
      <c r="R1122" s="219"/>
      <c r="S1122" s="219"/>
      <c r="T1122" s="220"/>
      <c r="AT1122" s="221" t="s">
        <v>237</v>
      </c>
      <c r="AU1122" s="221" t="s">
        <v>86</v>
      </c>
      <c r="AV1122" s="13" t="s">
        <v>84</v>
      </c>
      <c r="AW1122" s="13" t="s">
        <v>32</v>
      </c>
      <c r="AX1122" s="13" t="s">
        <v>76</v>
      </c>
      <c r="AY1122" s="221" t="s">
        <v>135</v>
      </c>
    </row>
    <row r="1123" spans="2:51" s="14" customFormat="1" ht="12">
      <c r="B1123" s="222"/>
      <c r="C1123" s="223"/>
      <c r="D1123" s="194" t="s">
        <v>237</v>
      </c>
      <c r="E1123" s="224" t="s">
        <v>1</v>
      </c>
      <c r="F1123" s="225" t="s">
        <v>1104</v>
      </c>
      <c r="G1123" s="223"/>
      <c r="H1123" s="226">
        <v>5.46</v>
      </c>
      <c r="I1123" s="227"/>
      <c r="J1123" s="223"/>
      <c r="K1123" s="223"/>
      <c r="L1123" s="228"/>
      <c r="M1123" s="229"/>
      <c r="N1123" s="230"/>
      <c r="O1123" s="230"/>
      <c r="P1123" s="230"/>
      <c r="Q1123" s="230"/>
      <c r="R1123" s="230"/>
      <c r="S1123" s="230"/>
      <c r="T1123" s="231"/>
      <c r="AT1123" s="232" t="s">
        <v>237</v>
      </c>
      <c r="AU1123" s="232" t="s">
        <v>86</v>
      </c>
      <c r="AV1123" s="14" t="s">
        <v>86</v>
      </c>
      <c r="AW1123" s="14" t="s">
        <v>32</v>
      </c>
      <c r="AX1123" s="14" t="s">
        <v>76</v>
      </c>
      <c r="AY1123" s="232" t="s">
        <v>135</v>
      </c>
    </row>
    <row r="1124" spans="2:51" s="13" customFormat="1" ht="12">
      <c r="B1124" s="212"/>
      <c r="C1124" s="213"/>
      <c r="D1124" s="194" t="s">
        <v>237</v>
      </c>
      <c r="E1124" s="214" t="s">
        <v>1</v>
      </c>
      <c r="F1124" s="215" t="s">
        <v>1064</v>
      </c>
      <c r="G1124" s="213"/>
      <c r="H1124" s="214" t="s">
        <v>1</v>
      </c>
      <c r="I1124" s="216"/>
      <c r="J1124" s="213"/>
      <c r="K1124" s="213"/>
      <c r="L1124" s="217"/>
      <c r="M1124" s="218"/>
      <c r="N1124" s="219"/>
      <c r="O1124" s="219"/>
      <c r="P1124" s="219"/>
      <c r="Q1124" s="219"/>
      <c r="R1124" s="219"/>
      <c r="S1124" s="219"/>
      <c r="T1124" s="220"/>
      <c r="AT1124" s="221" t="s">
        <v>237</v>
      </c>
      <c r="AU1124" s="221" t="s">
        <v>86</v>
      </c>
      <c r="AV1124" s="13" t="s">
        <v>84</v>
      </c>
      <c r="AW1124" s="13" t="s">
        <v>32</v>
      </c>
      <c r="AX1124" s="13" t="s">
        <v>76</v>
      </c>
      <c r="AY1124" s="221" t="s">
        <v>135</v>
      </c>
    </row>
    <row r="1125" spans="2:51" s="14" customFormat="1" ht="12">
      <c r="B1125" s="222"/>
      <c r="C1125" s="223"/>
      <c r="D1125" s="194" t="s">
        <v>237</v>
      </c>
      <c r="E1125" s="224" t="s">
        <v>1</v>
      </c>
      <c r="F1125" s="225" t="s">
        <v>1104</v>
      </c>
      <c r="G1125" s="223"/>
      <c r="H1125" s="226">
        <v>5.46</v>
      </c>
      <c r="I1125" s="227"/>
      <c r="J1125" s="223"/>
      <c r="K1125" s="223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237</v>
      </c>
      <c r="AU1125" s="232" t="s">
        <v>86</v>
      </c>
      <c r="AV1125" s="14" t="s">
        <v>86</v>
      </c>
      <c r="AW1125" s="14" t="s">
        <v>32</v>
      </c>
      <c r="AX1125" s="14" t="s">
        <v>76</v>
      </c>
      <c r="AY1125" s="232" t="s">
        <v>135</v>
      </c>
    </row>
    <row r="1126" spans="2:51" s="13" customFormat="1" ht="12">
      <c r="B1126" s="212"/>
      <c r="C1126" s="213"/>
      <c r="D1126" s="194" t="s">
        <v>237</v>
      </c>
      <c r="E1126" s="214" t="s">
        <v>1</v>
      </c>
      <c r="F1126" s="215" t="s">
        <v>1062</v>
      </c>
      <c r="G1126" s="213"/>
      <c r="H1126" s="214" t="s">
        <v>1</v>
      </c>
      <c r="I1126" s="216"/>
      <c r="J1126" s="213"/>
      <c r="K1126" s="213"/>
      <c r="L1126" s="217"/>
      <c r="M1126" s="218"/>
      <c r="N1126" s="219"/>
      <c r="O1126" s="219"/>
      <c r="P1126" s="219"/>
      <c r="Q1126" s="219"/>
      <c r="R1126" s="219"/>
      <c r="S1126" s="219"/>
      <c r="T1126" s="220"/>
      <c r="AT1126" s="221" t="s">
        <v>237</v>
      </c>
      <c r="AU1126" s="221" t="s">
        <v>86</v>
      </c>
      <c r="AV1126" s="13" t="s">
        <v>84</v>
      </c>
      <c r="AW1126" s="13" t="s">
        <v>32</v>
      </c>
      <c r="AX1126" s="13" t="s">
        <v>76</v>
      </c>
      <c r="AY1126" s="221" t="s">
        <v>135</v>
      </c>
    </row>
    <row r="1127" spans="2:51" s="14" customFormat="1" ht="12">
      <c r="B1127" s="222"/>
      <c r="C1127" s="223"/>
      <c r="D1127" s="194" t="s">
        <v>237</v>
      </c>
      <c r="E1127" s="224" t="s">
        <v>1</v>
      </c>
      <c r="F1127" s="225" t="s">
        <v>1105</v>
      </c>
      <c r="G1127" s="223"/>
      <c r="H1127" s="226">
        <v>3.08</v>
      </c>
      <c r="I1127" s="227"/>
      <c r="J1127" s="223"/>
      <c r="K1127" s="223"/>
      <c r="L1127" s="228"/>
      <c r="M1127" s="229"/>
      <c r="N1127" s="230"/>
      <c r="O1127" s="230"/>
      <c r="P1127" s="230"/>
      <c r="Q1127" s="230"/>
      <c r="R1127" s="230"/>
      <c r="S1127" s="230"/>
      <c r="T1127" s="231"/>
      <c r="AT1127" s="232" t="s">
        <v>237</v>
      </c>
      <c r="AU1127" s="232" t="s">
        <v>86</v>
      </c>
      <c r="AV1127" s="14" t="s">
        <v>86</v>
      </c>
      <c r="AW1127" s="14" t="s">
        <v>32</v>
      </c>
      <c r="AX1127" s="14" t="s">
        <v>76</v>
      </c>
      <c r="AY1127" s="232" t="s">
        <v>135</v>
      </c>
    </row>
    <row r="1128" spans="2:51" s="13" customFormat="1" ht="12">
      <c r="B1128" s="212"/>
      <c r="C1128" s="213"/>
      <c r="D1128" s="194" t="s">
        <v>237</v>
      </c>
      <c r="E1128" s="214" t="s">
        <v>1</v>
      </c>
      <c r="F1128" s="215" t="s">
        <v>1074</v>
      </c>
      <c r="G1128" s="213"/>
      <c r="H1128" s="214" t="s">
        <v>1</v>
      </c>
      <c r="I1128" s="216"/>
      <c r="J1128" s="213"/>
      <c r="K1128" s="213"/>
      <c r="L1128" s="217"/>
      <c r="M1128" s="218"/>
      <c r="N1128" s="219"/>
      <c r="O1128" s="219"/>
      <c r="P1128" s="219"/>
      <c r="Q1128" s="219"/>
      <c r="R1128" s="219"/>
      <c r="S1128" s="219"/>
      <c r="T1128" s="220"/>
      <c r="AT1128" s="221" t="s">
        <v>237</v>
      </c>
      <c r="AU1128" s="221" t="s">
        <v>86</v>
      </c>
      <c r="AV1128" s="13" t="s">
        <v>84</v>
      </c>
      <c r="AW1128" s="13" t="s">
        <v>32</v>
      </c>
      <c r="AX1128" s="13" t="s">
        <v>76</v>
      </c>
      <c r="AY1128" s="221" t="s">
        <v>135</v>
      </c>
    </row>
    <row r="1129" spans="2:51" s="14" customFormat="1" ht="12">
      <c r="B1129" s="222"/>
      <c r="C1129" s="223"/>
      <c r="D1129" s="194" t="s">
        <v>237</v>
      </c>
      <c r="E1129" s="224" t="s">
        <v>1</v>
      </c>
      <c r="F1129" s="225" t="s">
        <v>1106</v>
      </c>
      <c r="G1129" s="223"/>
      <c r="H1129" s="226">
        <v>3.164</v>
      </c>
      <c r="I1129" s="227"/>
      <c r="J1129" s="223"/>
      <c r="K1129" s="223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237</v>
      </c>
      <c r="AU1129" s="232" t="s">
        <v>86</v>
      </c>
      <c r="AV1129" s="14" t="s">
        <v>86</v>
      </c>
      <c r="AW1129" s="14" t="s">
        <v>32</v>
      </c>
      <c r="AX1129" s="14" t="s">
        <v>76</v>
      </c>
      <c r="AY1129" s="232" t="s">
        <v>135</v>
      </c>
    </row>
    <row r="1130" spans="2:51" s="13" customFormat="1" ht="12">
      <c r="B1130" s="212"/>
      <c r="C1130" s="213"/>
      <c r="D1130" s="194" t="s">
        <v>237</v>
      </c>
      <c r="E1130" s="214" t="s">
        <v>1</v>
      </c>
      <c r="F1130" s="215" t="s">
        <v>538</v>
      </c>
      <c r="G1130" s="213"/>
      <c r="H1130" s="214" t="s">
        <v>1</v>
      </c>
      <c r="I1130" s="216"/>
      <c r="J1130" s="213"/>
      <c r="K1130" s="213"/>
      <c r="L1130" s="217"/>
      <c r="M1130" s="218"/>
      <c r="N1130" s="219"/>
      <c r="O1130" s="219"/>
      <c r="P1130" s="219"/>
      <c r="Q1130" s="219"/>
      <c r="R1130" s="219"/>
      <c r="S1130" s="219"/>
      <c r="T1130" s="220"/>
      <c r="AT1130" s="221" t="s">
        <v>237</v>
      </c>
      <c r="AU1130" s="221" t="s">
        <v>86</v>
      </c>
      <c r="AV1130" s="13" t="s">
        <v>84</v>
      </c>
      <c r="AW1130" s="13" t="s">
        <v>32</v>
      </c>
      <c r="AX1130" s="13" t="s">
        <v>76</v>
      </c>
      <c r="AY1130" s="221" t="s">
        <v>135</v>
      </c>
    </row>
    <row r="1131" spans="2:51" s="14" customFormat="1" ht="12">
      <c r="B1131" s="222"/>
      <c r="C1131" s="223"/>
      <c r="D1131" s="194" t="s">
        <v>237</v>
      </c>
      <c r="E1131" s="224" t="s">
        <v>1</v>
      </c>
      <c r="F1131" s="225" t="s">
        <v>1107</v>
      </c>
      <c r="G1131" s="223"/>
      <c r="H1131" s="226">
        <v>3.78</v>
      </c>
      <c r="I1131" s="227"/>
      <c r="J1131" s="223"/>
      <c r="K1131" s="223"/>
      <c r="L1131" s="228"/>
      <c r="M1131" s="229"/>
      <c r="N1131" s="230"/>
      <c r="O1131" s="230"/>
      <c r="P1131" s="230"/>
      <c r="Q1131" s="230"/>
      <c r="R1131" s="230"/>
      <c r="S1131" s="230"/>
      <c r="T1131" s="231"/>
      <c r="AT1131" s="232" t="s">
        <v>237</v>
      </c>
      <c r="AU1131" s="232" t="s">
        <v>86</v>
      </c>
      <c r="AV1131" s="14" t="s">
        <v>86</v>
      </c>
      <c r="AW1131" s="14" t="s">
        <v>32</v>
      </c>
      <c r="AX1131" s="14" t="s">
        <v>76</v>
      </c>
      <c r="AY1131" s="232" t="s">
        <v>135</v>
      </c>
    </row>
    <row r="1132" spans="2:51" s="15" customFormat="1" ht="12">
      <c r="B1132" s="233"/>
      <c r="C1132" s="234"/>
      <c r="D1132" s="194" t="s">
        <v>237</v>
      </c>
      <c r="E1132" s="235" t="s">
        <v>1</v>
      </c>
      <c r="F1132" s="236" t="s">
        <v>240</v>
      </c>
      <c r="G1132" s="234"/>
      <c r="H1132" s="237">
        <v>26.544000000000004</v>
      </c>
      <c r="I1132" s="238"/>
      <c r="J1132" s="234"/>
      <c r="K1132" s="234"/>
      <c r="L1132" s="239"/>
      <c r="M1132" s="240"/>
      <c r="N1132" s="241"/>
      <c r="O1132" s="241"/>
      <c r="P1132" s="241"/>
      <c r="Q1132" s="241"/>
      <c r="R1132" s="241"/>
      <c r="S1132" s="241"/>
      <c r="T1132" s="242"/>
      <c r="AT1132" s="243" t="s">
        <v>237</v>
      </c>
      <c r="AU1132" s="243" t="s">
        <v>86</v>
      </c>
      <c r="AV1132" s="15" t="s">
        <v>140</v>
      </c>
      <c r="AW1132" s="15" t="s">
        <v>32</v>
      </c>
      <c r="AX1132" s="15" t="s">
        <v>84</v>
      </c>
      <c r="AY1132" s="243" t="s">
        <v>135</v>
      </c>
    </row>
    <row r="1133" spans="1:65" s="2" customFormat="1" ht="24.2" customHeight="1">
      <c r="A1133" s="35"/>
      <c r="B1133" s="36"/>
      <c r="C1133" s="180" t="s">
        <v>1108</v>
      </c>
      <c r="D1133" s="180" t="s">
        <v>136</v>
      </c>
      <c r="E1133" s="181" t="s">
        <v>1109</v>
      </c>
      <c r="F1133" s="182" t="s">
        <v>1110</v>
      </c>
      <c r="G1133" s="183" t="s">
        <v>269</v>
      </c>
      <c r="H1133" s="184">
        <v>20.588</v>
      </c>
      <c r="I1133" s="185"/>
      <c r="J1133" s="186">
        <f>ROUND(I1133*H1133,2)</f>
        <v>0</v>
      </c>
      <c r="K1133" s="187"/>
      <c r="L1133" s="40"/>
      <c r="M1133" s="188" t="s">
        <v>1</v>
      </c>
      <c r="N1133" s="189" t="s">
        <v>41</v>
      </c>
      <c r="O1133" s="72"/>
      <c r="P1133" s="190">
        <f>O1133*H1133</f>
        <v>0</v>
      </c>
      <c r="Q1133" s="190">
        <v>0</v>
      </c>
      <c r="R1133" s="190">
        <f>Q1133*H1133</f>
        <v>0</v>
      </c>
      <c r="S1133" s="190">
        <v>0</v>
      </c>
      <c r="T1133" s="191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2" t="s">
        <v>171</v>
      </c>
      <c r="AT1133" s="192" t="s">
        <v>136</v>
      </c>
      <c r="AU1133" s="192" t="s">
        <v>86</v>
      </c>
      <c r="AY1133" s="18" t="s">
        <v>135</v>
      </c>
      <c r="BE1133" s="193">
        <f>IF(N1133="základní",J1133,0)</f>
        <v>0</v>
      </c>
      <c r="BF1133" s="193">
        <f>IF(N1133="snížená",J1133,0)</f>
        <v>0</v>
      </c>
      <c r="BG1133" s="193">
        <f>IF(N1133="zákl. přenesená",J1133,0)</f>
        <v>0</v>
      </c>
      <c r="BH1133" s="193">
        <f>IF(N1133="sníž. přenesená",J1133,0)</f>
        <v>0</v>
      </c>
      <c r="BI1133" s="193">
        <f>IF(N1133="nulová",J1133,0)</f>
        <v>0</v>
      </c>
      <c r="BJ1133" s="18" t="s">
        <v>84</v>
      </c>
      <c r="BK1133" s="193">
        <f>ROUND(I1133*H1133,2)</f>
        <v>0</v>
      </c>
      <c r="BL1133" s="18" t="s">
        <v>171</v>
      </c>
      <c r="BM1133" s="192" t="s">
        <v>1111</v>
      </c>
    </row>
    <row r="1134" spans="2:51" s="13" customFormat="1" ht="12">
      <c r="B1134" s="212"/>
      <c r="C1134" s="213"/>
      <c r="D1134" s="194" t="s">
        <v>237</v>
      </c>
      <c r="E1134" s="214" t="s">
        <v>1</v>
      </c>
      <c r="F1134" s="215" t="s">
        <v>1112</v>
      </c>
      <c r="G1134" s="213"/>
      <c r="H1134" s="214" t="s">
        <v>1</v>
      </c>
      <c r="I1134" s="216"/>
      <c r="J1134" s="213"/>
      <c r="K1134" s="213"/>
      <c r="L1134" s="217"/>
      <c r="M1134" s="218"/>
      <c r="N1134" s="219"/>
      <c r="O1134" s="219"/>
      <c r="P1134" s="219"/>
      <c r="Q1134" s="219"/>
      <c r="R1134" s="219"/>
      <c r="S1134" s="219"/>
      <c r="T1134" s="220"/>
      <c r="AT1134" s="221" t="s">
        <v>237</v>
      </c>
      <c r="AU1134" s="221" t="s">
        <v>86</v>
      </c>
      <c r="AV1134" s="13" t="s">
        <v>84</v>
      </c>
      <c r="AW1134" s="13" t="s">
        <v>32</v>
      </c>
      <c r="AX1134" s="13" t="s">
        <v>76</v>
      </c>
      <c r="AY1134" s="221" t="s">
        <v>135</v>
      </c>
    </row>
    <row r="1135" spans="2:51" s="13" customFormat="1" ht="12">
      <c r="B1135" s="212"/>
      <c r="C1135" s="213"/>
      <c r="D1135" s="194" t="s">
        <v>237</v>
      </c>
      <c r="E1135" s="214" t="s">
        <v>1</v>
      </c>
      <c r="F1135" s="215" t="s">
        <v>640</v>
      </c>
      <c r="G1135" s="213"/>
      <c r="H1135" s="214" t="s">
        <v>1</v>
      </c>
      <c r="I1135" s="216"/>
      <c r="J1135" s="213"/>
      <c r="K1135" s="213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237</v>
      </c>
      <c r="AU1135" s="221" t="s">
        <v>86</v>
      </c>
      <c r="AV1135" s="13" t="s">
        <v>84</v>
      </c>
      <c r="AW1135" s="13" t="s">
        <v>32</v>
      </c>
      <c r="AX1135" s="13" t="s">
        <v>76</v>
      </c>
      <c r="AY1135" s="221" t="s">
        <v>135</v>
      </c>
    </row>
    <row r="1136" spans="2:51" s="14" customFormat="1" ht="12">
      <c r="B1136" s="222"/>
      <c r="C1136" s="223"/>
      <c r="D1136" s="194" t="s">
        <v>237</v>
      </c>
      <c r="E1136" s="224" t="s">
        <v>1</v>
      </c>
      <c r="F1136" s="225" t="s">
        <v>1113</v>
      </c>
      <c r="G1136" s="223"/>
      <c r="H1136" s="226">
        <v>20.588</v>
      </c>
      <c r="I1136" s="227"/>
      <c r="J1136" s="223"/>
      <c r="K1136" s="223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237</v>
      </c>
      <c r="AU1136" s="232" t="s">
        <v>86</v>
      </c>
      <c r="AV1136" s="14" t="s">
        <v>86</v>
      </c>
      <c r="AW1136" s="14" t="s">
        <v>32</v>
      </c>
      <c r="AX1136" s="14" t="s">
        <v>76</v>
      </c>
      <c r="AY1136" s="232" t="s">
        <v>135</v>
      </c>
    </row>
    <row r="1137" spans="2:51" s="15" customFormat="1" ht="12">
      <c r="B1137" s="233"/>
      <c r="C1137" s="234"/>
      <c r="D1137" s="194" t="s">
        <v>237</v>
      </c>
      <c r="E1137" s="235" t="s">
        <v>1</v>
      </c>
      <c r="F1137" s="236" t="s">
        <v>240</v>
      </c>
      <c r="G1137" s="234"/>
      <c r="H1137" s="237">
        <v>20.588</v>
      </c>
      <c r="I1137" s="238"/>
      <c r="J1137" s="234"/>
      <c r="K1137" s="234"/>
      <c r="L1137" s="239"/>
      <c r="M1137" s="240"/>
      <c r="N1137" s="241"/>
      <c r="O1137" s="241"/>
      <c r="P1137" s="241"/>
      <c r="Q1137" s="241"/>
      <c r="R1137" s="241"/>
      <c r="S1137" s="241"/>
      <c r="T1137" s="242"/>
      <c r="AT1137" s="243" t="s">
        <v>237</v>
      </c>
      <c r="AU1137" s="243" t="s">
        <v>86</v>
      </c>
      <c r="AV1137" s="15" t="s">
        <v>140</v>
      </c>
      <c r="AW1137" s="15" t="s">
        <v>32</v>
      </c>
      <c r="AX1137" s="15" t="s">
        <v>84</v>
      </c>
      <c r="AY1137" s="243" t="s">
        <v>135</v>
      </c>
    </row>
    <row r="1138" spans="1:65" s="2" customFormat="1" ht="33" customHeight="1">
      <c r="A1138" s="35"/>
      <c r="B1138" s="36"/>
      <c r="C1138" s="180" t="s">
        <v>645</v>
      </c>
      <c r="D1138" s="180" t="s">
        <v>136</v>
      </c>
      <c r="E1138" s="181" t="s">
        <v>1114</v>
      </c>
      <c r="F1138" s="182" t="s">
        <v>1115</v>
      </c>
      <c r="G1138" s="183" t="s">
        <v>269</v>
      </c>
      <c r="H1138" s="184">
        <v>229.978</v>
      </c>
      <c r="I1138" s="185"/>
      <c r="J1138" s="186">
        <f>ROUND(I1138*H1138,2)</f>
        <v>0</v>
      </c>
      <c r="K1138" s="187"/>
      <c r="L1138" s="40"/>
      <c r="M1138" s="188" t="s">
        <v>1</v>
      </c>
      <c r="N1138" s="189" t="s">
        <v>41</v>
      </c>
      <c r="O1138" s="72"/>
      <c r="P1138" s="190">
        <f>O1138*H1138</f>
        <v>0</v>
      </c>
      <c r="Q1138" s="190">
        <v>0</v>
      </c>
      <c r="R1138" s="190">
        <f>Q1138*H1138</f>
        <v>0</v>
      </c>
      <c r="S1138" s="190">
        <v>0</v>
      </c>
      <c r="T1138" s="191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2" t="s">
        <v>171</v>
      </c>
      <c r="AT1138" s="192" t="s">
        <v>136</v>
      </c>
      <c r="AU1138" s="192" t="s">
        <v>86</v>
      </c>
      <c r="AY1138" s="18" t="s">
        <v>135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8" t="s">
        <v>84</v>
      </c>
      <c r="BK1138" s="193">
        <f>ROUND(I1138*H1138,2)</f>
        <v>0</v>
      </c>
      <c r="BL1138" s="18" t="s">
        <v>171</v>
      </c>
      <c r="BM1138" s="192" t="s">
        <v>1116</v>
      </c>
    </row>
    <row r="1139" spans="2:51" s="13" customFormat="1" ht="12">
      <c r="B1139" s="212"/>
      <c r="C1139" s="213"/>
      <c r="D1139" s="194" t="s">
        <v>237</v>
      </c>
      <c r="E1139" s="214" t="s">
        <v>1</v>
      </c>
      <c r="F1139" s="215" t="s">
        <v>1117</v>
      </c>
      <c r="G1139" s="213"/>
      <c r="H1139" s="214" t="s">
        <v>1</v>
      </c>
      <c r="I1139" s="216"/>
      <c r="J1139" s="213"/>
      <c r="K1139" s="213"/>
      <c r="L1139" s="217"/>
      <c r="M1139" s="218"/>
      <c r="N1139" s="219"/>
      <c r="O1139" s="219"/>
      <c r="P1139" s="219"/>
      <c r="Q1139" s="219"/>
      <c r="R1139" s="219"/>
      <c r="S1139" s="219"/>
      <c r="T1139" s="220"/>
      <c r="AT1139" s="221" t="s">
        <v>237</v>
      </c>
      <c r="AU1139" s="221" t="s">
        <v>86</v>
      </c>
      <c r="AV1139" s="13" t="s">
        <v>84</v>
      </c>
      <c r="AW1139" s="13" t="s">
        <v>32</v>
      </c>
      <c r="AX1139" s="13" t="s">
        <v>76</v>
      </c>
      <c r="AY1139" s="221" t="s">
        <v>135</v>
      </c>
    </row>
    <row r="1140" spans="2:51" s="14" customFormat="1" ht="12">
      <c r="B1140" s="222"/>
      <c r="C1140" s="223"/>
      <c r="D1140" s="194" t="s">
        <v>237</v>
      </c>
      <c r="E1140" s="224" t="s">
        <v>1</v>
      </c>
      <c r="F1140" s="225" t="s">
        <v>1118</v>
      </c>
      <c r="G1140" s="223"/>
      <c r="H1140" s="226">
        <v>32.296</v>
      </c>
      <c r="I1140" s="227"/>
      <c r="J1140" s="223"/>
      <c r="K1140" s="223"/>
      <c r="L1140" s="228"/>
      <c r="M1140" s="229"/>
      <c r="N1140" s="230"/>
      <c r="O1140" s="230"/>
      <c r="P1140" s="230"/>
      <c r="Q1140" s="230"/>
      <c r="R1140" s="230"/>
      <c r="S1140" s="230"/>
      <c r="T1140" s="231"/>
      <c r="AT1140" s="232" t="s">
        <v>237</v>
      </c>
      <c r="AU1140" s="232" t="s">
        <v>86</v>
      </c>
      <c r="AV1140" s="14" t="s">
        <v>86</v>
      </c>
      <c r="AW1140" s="14" t="s">
        <v>32</v>
      </c>
      <c r="AX1140" s="14" t="s">
        <v>76</v>
      </c>
      <c r="AY1140" s="232" t="s">
        <v>135</v>
      </c>
    </row>
    <row r="1141" spans="2:51" s="13" customFormat="1" ht="12">
      <c r="B1141" s="212"/>
      <c r="C1141" s="213"/>
      <c r="D1141" s="194" t="s">
        <v>237</v>
      </c>
      <c r="E1141" s="214" t="s">
        <v>1</v>
      </c>
      <c r="F1141" s="215" t="s">
        <v>1119</v>
      </c>
      <c r="G1141" s="213"/>
      <c r="H1141" s="214" t="s">
        <v>1</v>
      </c>
      <c r="I1141" s="216"/>
      <c r="J1141" s="213"/>
      <c r="K1141" s="213"/>
      <c r="L1141" s="217"/>
      <c r="M1141" s="218"/>
      <c r="N1141" s="219"/>
      <c r="O1141" s="219"/>
      <c r="P1141" s="219"/>
      <c r="Q1141" s="219"/>
      <c r="R1141" s="219"/>
      <c r="S1141" s="219"/>
      <c r="T1141" s="220"/>
      <c r="AT1141" s="221" t="s">
        <v>237</v>
      </c>
      <c r="AU1141" s="221" t="s">
        <v>86</v>
      </c>
      <c r="AV1141" s="13" t="s">
        <v>84</v>
      </c>
      <c r="AW1141" s="13" t="s">
        <v>32</v>
      </c>
      <c r="AX1141" s="13" t="s">
        <v>76</v>
      </c>
      <c r="AY1141" s="221" t="s">
        <v>135</v>
      </c>
    </row>
    <row r="1142" spans="2:51" s="14" customFormat="1" ht="12">
      <c r="B1142" s="222"/>
      <c r="C1142" s="223"/>
      <c r="D1142" s="194" t="s">
        <v>237</v>
      </c>
      <c r="E1142" s="224" t="s">
        <v>1</v>
      </c>
      <c r="F1142" s="225" t="s">
        <v>1120</v>
      </c>
      <c r="G1142" s="223"/>
      <c r="H1142" s="226">
        <v>15.414</v>
      </c>
      <c r="I1142" s="227"/>
      <c r="J1142" s="223"/>
      <c r="K1142" s="223"/>
      <c r="L1142" s="228"/>
      <c r="M1142" s="229"/>
      <c r="N1142" s="230"/>
      <c r="O1142" s="230"/>
      <c r="P1142" s="230"/>
      <c r="Q1142" s="230"/>
      <c r="R1142" s="230"/>
      <c r="S1142" s="230"/>
      <c r="T1142" s="231"/>
      <c r="AT1142" s="232" t="s">
        <v>237</v>
      </c>
      <c r="AU1142" s="232" t="s">
        <v>86</v>
      </c>
      <c r="AV1142" s="14" t="s">
        <v>86</v>
      </c>
      <c r="AW1142" s="14" t="s">
        <v>32</v>
      </c>
      <c r="AX1142" s="14" t="s">
        <v>76</v>
      </c>
      <c r="AY1142" s="232" t="s">
        <v>135</v>
      </c>
    </row>
    <row r="1143" spans="2:51" s="13" customFormat="1" ht="12">
      <c r="B1143" s="212"/>
      <c r="C1143" s="213"/>
      <c r="D1143" s="194" t="s">
        <v>237</v>
      </c>
      <c r="E1143" s="214" t="s">
        <v>1</v>
      </c>
      <c r="F1143" s="215" t="s">
        <v>1121</v>
      </c>
      <c r="G1143" s="213"/>
      <c r="H1143" s="214" t="s">
        <v>1</v>
      </c>
      <c r="I1143" s="216"/>
      <c r="J1143" s="213"/>
      <c r="K1143" s="213"/>
      <c r="L1143" s="217"/>
      <c r="M1143" s="218"/>
      <c r="N1143" s="219"/>
      <c r="O1143" s="219"/>
      <c r="P1143" s="219"/>
      <c r="Q1143" s="219"/>
      <c r="R1143" s="219"/>
      <c r="S1143" s="219"/>
      <c r="T1143" s="220"/>
      <c r="AT1143" s="221" t="s">
        <v>237</v>
      </c>
      <c r="AU1143" s="221" t="s">
        <v>86</v>
      </c>
      <c r="AV1143" s="13" t="s">
        <v>84</v>
      </c>
      <c r="AW1143" s="13" t="s">
        <v>32</v>
      </c>
      <c r="AX1143" s="13" t="s">
        <v>76</v>
      </c>
      <c r="AY1143" s="221" t="s">
        <v>135</v>
      </c>
    </row>
    <row r="1144" spans="2:51" s="14" customFormat="1" ht="12">
      <c r="B1144" s="222"/>
      <c r="C1144" s="223"/>
      <c r="D1144" s="194" t="s">
        <v>237</v>
      </c>
      <c r="E1144" s="224" t="s">
        <v>1</v>
      </c>
      <c r="F1144" s="225" t="s">
        <v>1122</v>
      </c>
      <c r="G1144" s="223"/>
      <c r="H1144" s="226">
        <v>22.938</v>
      </c>
      <c r="I1144" s="227"/>
      <c r="J1144" s="223"/>
      <c r="K1144" s="223"/>
      <c r="L1144" s="228"/>
      <c r="M1144" s="229"/>
      <c r="N1144" s="230"/>
      <c r="O1144" s="230"/>
      <c r="P1144" s="230"/>
      <c r="Q1144" s="230"/>
      <c r="R1144" s="230"/>
      <c r="S1144" s="230"/>
      <c r="T1144" s="231"/>
      <c r="AT1144" s="232" t="s">
        <v>237</v>
      </c>
      <c r="AU1144" s="232" t="s">
        <v>86</v>
      </c>
      <c r="AV1144" s="14" t="s">
        <v>86</v>
      </c>
      <c r="AW1144" s="14" t="s">
        <v>32</v>
      </c>
      <c r="AX1144" s="14" t="s">
        <v>76</v>
      </c>
      <c r="AY1144" s="232" t="s">
        <v>135</v>
      </c>
    </row>
    <row r="1145" spans="2:51" s="13" customFormat="1" ht="12">
      <c r="B1145" s="212"/>
      <c r="C1145" s="213"/>
      <c r="D1145" s="194" t="s">
        <v>237</v>
      </c>
      <c r="E1145" s="214" t="s">
        <v>1</v>
      </c>
      <c r="F1145" s="215" t="s">
        <v>1123</v>
      </c>
      <c r="G1145" s="213"/>
      <c r="H1145" s="214" t="s">
        <v>1</v>
      </c>
      <c r="I1145" s="216"/>
      <c r="J1145" s="213"/>
      <c r="K1145" s="213"/>
      <c r="L1145" s="217"/>
      <c r="M1145" s="218"/>
      <c r="N1145" s="219"/>
      <c r="O1145" s="219"/>
      <c r="P1145" s="219"/>
      <c r="Q1145" s="219"/>
      <c r="R1145" s="219"/>
      <c r="S1145" s="219"/>
      <c r="T1145" s="220"/>
      <c r="AT1145" s="221" t="s">
        <v>237</v>
      </c>
      <c r="AU1145" s="221" t="s">
        <v>86</v>
      </c>
      <c r="AV1145" s="13" t="s">
        <v>84</v>
      </c>
      <c r="AW1145" s="13" t="s">
        <v>32</v>
      </c>
      <c r="AX1145" s="13" t="s">
        <v>76</v>
      </c>
      <c r="AY1145" s="221" t="s">
        <v>135</v>
      </c>
    </row>
    <row r="1146" spans="2:51" s="14" customFormat="1" ht="12">
      <c r="B1146" s="222"/>
      <c r="C1146" s="223"/>
      <c r="D1146" s="194" t="s">
        <v>237</v>
      </c>
      <c r="E1146" s="224" t="s">
        <v>1</v>
      </c>
      <c r="F1146" s="225" t="s">
        <v>1124</v>
      </c>
      <c r="G1146" s="223"/>
      <c r="H1146" s="226">
        <v>17.249</v>
      </c>
      <c r="I1146" s="227"/>
      <c r="J1146" s="223"/>
      <c r="K1146" s="223"/>
      <c r="L1146" s="228"/>
      <c r="M1146" s="229"/>
      <c r="N1146" s="230"/>
      <c r="O1146" s="230"/>
      <c r="P1146" s="230"/>
      <c r="Q1146" s="230"/>
      <c r="R1146" s="230"/>
      <c r="S1146" s="230"/>
      <c r="T1146" s="231"/>
      <c r="AT1146" s="232" t="s">
        <v>237</v>
      </c>
      <c r="AU1146" s="232" t="s">
        <v>86</v>
      </c>
      <c r="AV1146" s="14" t="s">
        <v>86</v>
      </c>
      <c r="AW1146" s="14" t="s">
        <v>32</v>
      </c>
      <c r="AX1146" s="14" t="s">
        <v>76</v>
      </c>
      <c r="AY1146" s="232" t="s">
        <v>135</v>
      </c>
    </row>
    <row r="1147" spans="2:51" s="13" customFormat="1" ht="12">
      <c r="B1147" s="212"/>
      <c r="C1147" s="213"/>
      <c r="D1147" s="194" t="s">
        <v>237</v>
      </c>
      <c r="E1147" s="214" t="s">
        <v>1</v>
      </c>
      <c r="F1147" s="215" t="s">
        <v>1125</v>
      </c>
      <c r="G1147" s="213"/>
      <c r="H1147" s="214" t="s">
        <v>1</v>
      </c>
      <c r="I1147" s="216"/>
      <c r="J1147" s="213"/>
      <c r="K1147" s="213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237</v>
      </c>
      <c r="AU1147" s="221" t="s">
        <v>86</v>
      </c>
      <c r="AV1147" s="13" t="s">
        <v>84</v>
      </c>
      <c r="AW1147" s="13" t="s">
        <v>32</v>
      </c>
      <c r="AX1147" s="13" t="s">
        <v>76</v>
      </c>
      <c r="AY1147" s="221" t="s">
        <v>135</v>
      </c>
    </row>
    <row r="1148" spans="2:51" s="14" customFormat="1" ht="12">
      <c r="B1148" s="222"/>
      <c r="C1148" s="223"/>
      <c r="D1148" s="194" t="s">
        <v>237</v>
      </c>
      <c r="E1148" s="224" t="s">
        <v>1</v>
      </c>
      <c r="F1148" s="225" t="s">
        <v>1126</v>
      </c>
      <c r="G1148" s="223"/>
      <c r="H1148" s="226">
        <v>17.628</v>
      </c>
      <c r="I1148" s="227"/>
      <c r="J1148" s="223"/>
      <c r="K1148" s="223"/>
      <c r="L1148" s="228"/>
      <c r="M1148" s="229"/>
      <c r="N1148" s="230"/>
      <c r="O1148" s="230"/>
      <c r="P1148" s="230"/>
      <c r="Q1148" s="230"/>
      <c r="R1148" s="230"/>
      <c r="S1148" s="230"/>
      <c r="T1148" s="231"/>
      <c r="AT1148" s="232" t="s">
        <v>237</v>
      </c>
      <c r="AU1148" s="232" t="s">
        <v>86</v>
      </c>
      <c r="AV1148" s="14" t="s">
        <v>86</v>
      </c>
      <c r="AW1148" s="14" t="s">
        <v>32</v>
      </c>
      <c r="AX1148" s="14" t="s">
        <v>76</v>
      </c>
      <c r="AY1148" s="232" t="s">
        <v>135</v>
      </c>
    </row>
    <row r="1149" spans="2:51" s="13" customFormat="1" ht="12">
      <c r="B1149" s="212"/>
      <c r="C1149" s="213"/>
      <c r="D1149" s="194" t="s">
        <v>237</v>
      </c>
      <c r="E1149" s="214" t="s">
        <v>1</v>
      </c>
      <c r="F1149" s="215" t="s">
        <v>1127</v>
      </c>
      <c r="G1149" s="213"/>
      <c r="H1149" s="214" t="s">
        <v>1</v>
      </c>
      <c r="I1149" s="216"/>
      <c r="J1149" s="213"/>
      <c r="K1149" s="213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237</v>
      </c>
      <c r="AU1149" s="221" t="s">
        <v>86</v>
      </c>
      <c r="AV1149" s="13" t="s">
        <v>84</v>
      </c>
      <c r="AW1149" s="13" t="s">
        <v>32</v>
      </c>
      <c r="AX1149" s="13" t="s">
        <v>76</v>
      </c>
      <c r="AY1149" s="221" t="s">
        <v>135</v>
      </c>
    </row>
    <row r="1150" spans="2:51" s="14" customFormat="1" ht="12">
      <c r="B1150" s="222"/>
      <c r="C1150" s="223"/>
      <c r="D1150" s="194" t="s">
        <v>237</v>
      </c>
      <c r="E1150" s="224" t="s">
        <v>1</v>
      </c>
      <c r="F1150" s="225" t="s">
        <v>1128</v>
      </c>
      <c r="G1150" s="223"/>
      <c r="H1150" s="226">
        <v>17.12</v>
      </c>
      <c r="I1150" s="227"/>
      <c r="J1150" s="223"/>
      <c r="K1150" s="223"/>
      <c r="L1150" s="228"/>
      <c r="M1150" s="229"/>
      <c r="N1150" s="230"/>
      <c r="O1150" s="230"/>
      <c r="P1150" s="230"/>
      <c r="Q1150" s="230"/>
      <c r="R1150" s="230"/>
      <c r="S1150" s="230"/>
      <c r="T1150" s="231"/>
      <c r="AT1150" s="232" t="s">
        <v>237</v>
      </c>
      <c r="AU1150" s="232" t="s">
        <v>86</v>
      </c>
      <c r="AV1150" s="14" t="s">
        <v>86</v>
      </c>
      <c r="AW1150" s="14" t="s">
        <v>32</v>
      </c>
      <c r="AX1150" s="14" t="s">
        <v>76</v>
      </c>
      <c r="AY1150" s="232" t="s">
        <v>135</v>
      </c>
    </row>
    <row r="1151" spans="2:51" s="13" customFormat="1" ht="12">
      <c r="B1151" s="212"/>
      <c r="C1151" s="213"/>
      <c r="D1151" s="194" t="s">
        <v>237</v>
      </c>
      <c r="E1151" s="214" t="s">
        <v>1</v>
      </c>
      <c r="F1151" s="215" t="s">
        <v>1129</v>
      </c>
      <c r="G1151" s="213"/>
      <c r="H1151" s="214" t="s">
        <v>1</v>
      </c>
      <c r="I1151" s="216"/>
      <c r="J1151" s="213"/>
      <c r="K1151" s="213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237</v>
      </c>
      <c r="AU1151" s="221" t="s">
        <v>86</v>
      </c>
      <c r="AV1151" s="13" t="s">
        <v>84</v>
      </c>
      <c r="AW1151" s="13" t="s">
        <v>32</v>
      </c>
      <c r="AX1151" s="13" t="s">
        <v>76</v>
      </c>
      <c r="AY1151" s="221" t="s">
        <v>135</v>
      </c>
    </row>
    <row r="1152" spans="2:51" s="14" customFormat="1" ht="12">
      <c r="B1152" s="222"/>
      <c r="C1152" s="223"/>
      <c r="D1152" s="194" t="s">
        <v>237</v>
      </c>
      <c r="E1152" s="224" t="s">
        <v>1</v>
      </c>
      <c r="F1152" s="225" t="s">
        <v>1130</v>
      </c>
      <c r="G1152" s="223"/>
      <c r="H1152" s="226">
        <v>11.967</v>
      </c>
      <c r="I1152" s="227"/>
      <c r="J1152" s="223"/>
      <c r="K1152" s="223"/>
      <c r="L1152" s="228"/>
      <c r="M1152" s="229"/>
      <c r="N1152" s="230"/>
      <c r="O1152" s="230"/>
      <c r="P1152" s="230"/>
      <c r="Q1152" s="230"/>
      <c r="R1152" s="230"/>
      <c r="S1152" s="230"/>
      <c r="T1152" s="231"/>
      <c r="AT1152" s="232" t="s">
        <v>237</v>
      </c>
      <c r="AU1152" s="232" t="s">
        <v>86</v>
      </c>
      <c r="AV1152" s="14" t="s">
        <v>86</v>
      </c>
      <c r="AW1152" s="14" t="s">
        <v>32</v>
      </c>
      <c r="AX1152" s="14" t="s">
        <v>76</v>
      </c>
      <c r="AY1152" s="232" t="s">
        <v>135</v>
      </c>
    </row>
    <row r="1153" spans="2:51" s="13" customFormat="1" ht="12">
      <c r="B1153" s="212"/>
      <c r="C1153" s="213"/>
      <c r="D1153" s="194" t="s">
        <v>237</v>
      </c>
      <c r="E1153" s="214" t="s">
        <v>1</v>
      </c>
      <c r="F1153" s="215" t="s">
        <v>1131</v>
      </c>
      <c r="G1153" s="213"/>
      <c r="H1153" s="214" t="s">
        <v>1</v>
      </c>
      <c r="I1153" s="216"/>
      <c r="J1153" s="213"/>
      <c r="K1153" s="213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237</v>
      </c>
      <c r="AU1153" s="221" t="s">
        <v>86</v>
      </c>
      <c r="AV1153" s="13" t="s">
        <v>84</v>
      </c>
      <c r="AW1153" s="13" t="s">
        <v>32</v>
      </c>
      <c r="AX1153" s="13" t="s">
        <v>76</v>
      </c>
      <c r="AY1153" s="221" t="s">
        <v>135</v>
      </c>
    </row>
    <row r="1154" spans="2:51" s="14" customFormat="1" ht="12">
      <c r="B1154" s="222"/>
      <c r="C1154" s="223"/>
      <c r="D1154" s="194" t="s">
        <v>237</v>
      </c>
      <c r="E1154" s="224" t="s">
        <v>1</v>
      </c>
      <c r="F1154" s="225" t="s">
        <v>1132</v>
      </c>
      <c r="G1154" s="223"/>
      <c r="H1154" s="226">
        <v>8.678</v>
      </c>
      <c r="I1154" s="227"/>
      <c r="J1154" s="223"/>
      <c r="K1154" s="223"/>
      <c r="L1154" s="228"/>
      <c r="M1154" s="229"/>
      <c r="N1154" s="230"/>
      <c r="O1154" s="230"/>
      <c r="P1154" s="230"/>
      <c r="Q1154" s="230"/>
      <c r="R1154" s="230"/>
      <c r="S1154" s="230"/>
      <c r="T1154" s="231"/>
      <c r="AT1154" s="232" t="s">
        <v>237</v>
      </c>
      <c r="AU1154" s="232" t="s">
        <v>86</v>
      </c>
      <c r="AV1154" s="14" t="s">
        <v>86</v>
      </c>
      <c r="AW1154" s="14" t="s">
        <v>32</v>
      </c>
      <c r="AX1154" s="14" t="s">
        <v>76</v>
      </c>
      <c r="AY1154" s="232" t="s">
        <v>135</v>
      </c>
    </row>
    <row r="1155" spans="2:51" s="13" customFormat="1" ht="12">
      <c r="B1155" s="212"/>
      <c r="C1155" s="213"/>
      <c r="D1155" s="194" t="s">
        <v>237</v>
      </c>
      <c r="E1155" s="214" t="s">
        <v>1</v>
      </c>
      <c r="F1155" s="215" t="s">
        <v>1133</v>
      </c>
      <c r="G1155" s="213"/>
      <c r="H1155" s="214" t="s">
        <v>1</v>
      </c>
      <c r="I1155" s="216"/>
      <c r="J1155" s="213"/>
      <c r="K1155" s="213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237</v>
      </c>
      <c r="AU1155" s="221" t="s">
        <v>86</v>
      </c>
      <c r="AV1155" s="13" t="s">
        <v>84</v>
      </c>
      <c r="AW1155" s="13" t="s">
        <v>32</v>
      </c>
      <c r="AX1155" s="13" t="s">
        <v>76</v>
      </c>
      <c r="AY1155" s="221" t="s">
        <v>135</v>
      </c>
    </row>
    <row r="1156" spans="2:51" s="14" customFormat="1" ht="12">
      <c r="B1156" s="222"/>
      <c r="C1156" s="223"/>
      <c r="D1156" s="194" t="s">
        <v>237</v>
      </c>
      <c r="E1156" s="224" t="s">
        <v>1</v>
      </c>
      <c r="F1156" s="225" t="s">
        <v>1134</v>
      </c>
      <c r="G1156" s="223"/>
      <c r="H1156" s="226">
        <v>7.817</v>
      </c>
      <c r="I1156" s="227"/>
      <c r="J1156" s="223"/>
      <c r="K1156" s="223"/>
      <c r="L1156" s="228"/>
      <c r="M1156" s="229"/>
      <c r="N1156" s="230"/>
      <c r="O1156" s="230"/>
      <c r="P1156" s="230"/>
      <c r="Q1156" s="230"/>
      <c r="R1156" s="230"/>
      <c r="S1156" s="230"/>
      <c r="T1156" s="231"/>
      <c r="AT1156" s="232" t="s">
        <v>237</v>
      </c>
      <c r="AU1156" s="232" t="s">
        <v>86</v>
      </c>
      <c r="AV1156" s="14" t="s">
        <v>86</v>
      </c>
      <c r="AW1156" s="14" t="s">
        <v>32</v>
      </c>
      <c r="AX1156" s="14" t="s">
        <v>76</v>
      </c>
      <c r="AY1156" s="232" t="s">
        <v>135</v>
      </c>
    </row>
    <row r="1157" spans="2:51" s="13" customFormat="1" ht="12">
      <c r="B1157" s="212"/>
      <c r="C1157" s="213"/>
      <c r="D1157" s="194" t="s">
        <v>237</v>
      </c>
      <c r="E1157" s="214" t="s">
        <v>1</v>
      </c>
      <c r="F1157" s="215" t="s">
        <v>1135</v>
      </c>
      <c r="G1157" s="213"/>
      <c r="H1157" s="214" t="s">
        <v>1</v>
      </c>
      <c r="I1157" s="216"/>
      <c r="J1157" s="213"/>
      <c r="K1157" s="213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237</v>
      </c>
      <c r="AU1157" s="221" t="s">
        <v>86</v>
      </c>
      <c r="AV1157" s="13" t="s">
        <v>84</v>
      </c>
      <c r="AW1157" s="13" t="s">
        <v>32</v>
      </c>
      <c r="AX1157" s="13" t="s">
        <v>76</v>
      </c>
      <c r="AY1157" s="221" t="s">
        <v>135</v>
      </c>
    </row>
    <row r="1158" spans="2:51" s="14" customFormat="1" ht="12">
      <c r="B1158" s="222"/>
      <c r="C1158" s="223"/>
      <c r="D1158" s="194" t="s">
        <v>237</v>
      </c>
      <c r="E1158" s="224" t="s">
        <v>1</v>
      </c>
      <c r="F1158" s="225" t="s">
        <v>1136</v>
      </c>
      <c r="G1158" s="223"/>
      <c r="H1158" s="226">
        <v>7.267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237</v>
      </c>
      <c r="AU1158" s="232" t="s">
        <v>86</v>
      </c>
      <c r="AV1158" s="14" t="s">
        <v>86</v>
      </c>
      <c r="AW1158" s="14" t="s">
        <v>32</v>
      </c>
      <c r="AX1158" s="14" t="s">
        <v>76</v>
      </c>
      <c r="AY1158" s="232" t="s">
        <v>135</v>
      </c>
    </row>
    <row r="1159" spans="2:51" s="13" customFormat="1" ht="12">
      <c r="B1159" s="212"/>
      <c r="C1159" s="213"/>
      <c r="D1159" s="194" t="s">
        <v>237</v>
      </c>
      <c r="E1159" s="214" t="s">
        <v>1</v>
      </c>
      <c r="F1159" s="215" t="s">
        <v>1137</v>
      </c>
      <c r="G1159" s="213"/>
      <c r="H1159" s="214" t="s">
        <v>1</v>
      </c>
      <c r="I1159" s="216"/>
      <c r="J1159" s="213"/>
      <c r="K1159" s="213"/>
      <c r="L1159" s="217"/>
      <c r="M1159" s="218"/>
      <c r="N1159" s="219"/>
      <c r="O1159" s="219"/>
      <c r="P1159" s="219"/>
      <c r="Q1159" s="219"/>
      <c r="R1159" s="219"/>
      <c r="S1159" s="219"/>
      <c r="T1159" s="220"/>
      <c r="AT1159" s="221" t="s">
        <v>237</v>
      </c>
      <c r="AU1159" s="221" t="s">
        <v>86</v>
      </c>
      <c r="AV1159" s="13" t="s">
        <v>84</v>
      </c>
      <c r="AW1159" s="13" t="s">
        <v>32</v>
      </c>
      <c r="AX1159" s="13" t="s">
        <v>76</v>
      </c>
      <c r="AY1159" s="221" t="s">
        <v>135</v>
      </c>
    </row>
    <row r="1160" spans="2:51" s="14" customFormat="1" ht="12">
      <c r="B1160" s="222"/>
      <c r="C1160" s="223"/>
      <c r="D1160" s="194" t="s">
        <v>237</v>
      </c>
      <c r="E1160" s="224" t="s">
        <v>1</v>
      </c>
      <c r="F1160" s="225" t="s">
        <v>1138</v>
      </c>
      <c r="G1160" s="223"/>
      <c r="H1160" s="226">
        <v>71.604</v>
      </c>
      <c r="I1160" s="227"/>
      <c r="J1160" s="223"/>
      <c r="K1160" s="223"/>
      <c r="L1160" s="228"/>
      <c r="M1160" s="229"/>
      <c r="N1160" s="230"/>
      <c r="O1160" s="230"/>
      <c r="P1160" s="230"/>
      <c r="Q1160" s="230"/>
      <c r="R1160" s="230"/>
      <c r="S1160" s="230"/>
      <c r="T1160" s="231"/>
      <c r="AT1160" s="232" t="s">
        <v>237</v>
      </c>
      <c r="AU1160" s="232" t="s">
        <v>86</v>
      </c>
      <c r="AV1160" s="14" t="s">
        <v>86</v>
      </c>
      <c r="AW1160" s="14" t="s">
        <v>32</v>
      </c>
      <c r="AX1160" s="14" t="s">
        <v>76</v>
      </c>
      <c r="AY1160" s="232" t="s">
        <v>135</v>
      </c>
    </row>
    <row r="1161" spans="2:51" s="15" customFormat="1" ht="12">
      <c r="B1161" s="233"/>
      <c r="C1161" s="234"/>
      <c r="D1161" s="194" t="s">
        <v>237</v>
      </c>
      <c r="E1161" s="235" t="s">
        <v>1</v>
      </c>
      <c r="F1161" s="236" t="s">
        <v>240</v>
      </c>
      <c r="G1161" s="234"/>
      <c r="H1161" s="237">
        <v>229.978</v>
      </c>
      <c r="I1161" s="238"/>
      <c r="J1161" s="234"/>
      <c r="K1161" s="234"/>
      <c r="L1161" s="239"/>
      <c r="M1161" s="240"/>
      <c r="N1161" s="241"/>
      <c r="O1161" s="241"/>
      <c r="P1161" s="241"/>
      <c r="Q1161" s="241"/>
      <c r="R1161" s="241"/>
      <c r="S1161" s="241"/>
      <c r="T1161" s="242"/>
      <c r="AT1161" s="243" t="s">
        <v>237</v>
      </c>
      <c r="AU1161" s="243" t="s">
        <v>86</v>
      </c>
      <c r="AV1161" s="15" t="s">
        <v>140</v>
      </c>
      <c r="AW1161" s="15" t="s">
        <v>32</v>
      </c>
      <c r="AX1161" s="15" t="s">
        <v>84</v>
      </c>
      <c r="AY1161" s="243" t="s">
        <v>135</v>
      </c>
    </row>
    <row r="1162" spans="1:65" s="2" customFormat="1" ht="16.5" customHeight="1">
      <c r="A1162" s="35"/>
      <c r="B1162" s="36"/>
      <c r="C1162" s="244" t="s">
        <v>1139</v>
      </c>
      <c r="D1162" s="244" t="s">
        <v>251</v>
      </c>
      <c r="E1162" s="245" t="s">
        <v>1140</v>
      </c>
      <c r="F1162" s="246" t="s">
        <v>1141</v>
      </c>
      <c r="G1162" s="247" t="s">
        <v>269</v>
      </c>
      <c r="H1162" s="248">
        <v>161.541</v>
      </c>
      <c r="I1162" s="249"/>
      <c r="J1162" s="250">
        <f>ROUND(I1162*H1162,2)</f>
        <v>0</v>
      </c>
      <c r="K1162" s="251"/>
      <c r="L1162" s="252"/>
      <c r="M1162" s="253" t="s">
        <v>1</v>
      </c>
      <c r="N1162" s="254" t="s">
        <v>41</v>
      </c>
      <c r="O1162" s="72"/>
      <c r="P1162" s="190">
        <f>O1162*H1162</f>
        <v>0</v>
      </c>
      <c r="Q1162" s="190">
        <v>0</v>
      </c>
      <c r="R1162" s="190">
        <f>Q1162*H1162</f>
        <v>0</v>
      </c>
      <c r="S1162" s="190">
        <v>0</v>
      </c>
      <c r="T1162" s="191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2" t="s">
        <v>289</v>
      </c>
      <c r="AT1162" s="192" t="s">
        <v>251</v>
      </c>
      <c r="AU1162" s="192" t="s">
        <v>86</v>
      </c>
      <c r="AY1162" s="18" t="s">
        <v>135</v>
      </c>
      <c r="BE1162" s="193">
        <f>IF(N1162="základní",J1162,0)</f>
        <v>0</v>
      </c>
      <c r="BF1162" s="193">
        <f>IF(N1162="snížená",J1162,0)</f>
        <v>0</v>
      </c>
      <c r="BG1162" s="193">
        <f>IF(N1162="zákl. přenesená",J1162,0)</f>
        <v>0</v>
      </c>
      <c r="BH1162" s="193">
        <f>IF(N1162="sníž. přenesená",J1162,0)</f>
        <v>0</v>
      </c>
      <c r="BI1162" s="193">
        <f>IF(N1162="nulová",J1162,0)</f>
        <v>0</v>
      </c>
      <c r="BJ1162" s="18" t="s">
        <v>84</v>
      </c>
      <c r="BK1162" s="193">
        <f>ROUND(I1162*H1162,2)</f>
        <v>0</v>
      </c>
      <c r="BL1162" s="18" t="s">
        <v>171</v>
      </c>
      <c r="BM1162" s="192" t="s">
        <v>1142</v>
      </c>
    </row>
    <row r="1163" spans="2:51" s="14" customFormat="1" ht="12">
      <c r="B1163" s="222"/>
      <c r="C1163" s="223"/>
      <c r="D1163" s="194" t="s">
        <v>237</v>
      </c>
      <c r="E1163" s="224" t="s">
        <v>1</v>
      </c>
      <c r="F1163" s="225" t="s">
        <v>1143</v>
      </c>
      <c r="G1163" s="223"/>
      <c r="H1163" s="226">
        <v>161.541</v>
      </c>
      <c r="I1163" s="227"/>
      <c r="J1163" s="223"/>
      <c r="K1163" s="223"/>
      <c r="L1163" s="228"/>
      <c r="M1163" s="229"/>
      <c r="N1163" s="230"/>
      <c r="O1163" s="230"/>
      <c r="P1163" s="230"/>
      <c r="Q1163" s="230"/>
      <c r="R1163" s="230"/>
      <c r="S1163" s="230"/>
      <c r="T1163" s="231"/>
      <c r="AT1163" s="232" t="s">
        <v>237</v>
      </c>
      <c r="AU1163" s="232" t="s">
        <v>86</v>
      </c>
      <c r="AV1163" s="14" t="s">
        <v>86</v>
      </c>
      <c r="AW1163" s="14" t="s">
        <v>32</v>
      </c>
      <c r="AX1163" s="14" t="s">
        <v>76</v>
      </c>
      <c r="AY1163" s="232" t="s">
        <v>135</v>
      </c>
    </row>
    <row r="1164" spans="2:51" s="15" customFormat="1" ht="12">
      <c r="B1164" s="233"/>
      <c r="C1164" s="234"/>
      <c r="D1164" s="194" t="s">
        <v>237</v>
      </c>
      <c r="E1164" s="235" t="s">
        <v>1</v>
      </c>
      <c r="F1164" s="236" t="s">
        <v>240</v>
      </c>
      <c r="G1164" s="234"/>
      <c r="H1164" s="237">
        <v>161.541</v>
      </c>
      <c r="I1164" s="238"/>
      <c r="J1164" s="234"/>
      <c r="K1164" s="234"/>
      <c r="L1164" s="239"/>
      <c r="M1164" s="240"/>
      <c r="N1164" s="241"/>
      <c r="O1164" s="241"/>
      <c r="P1164" s="241"/>
      <c r="Q1164" s="241"/>
      <c r="R1164" s="241"/>
      <c r="S1164" s="241"/>
      <c r="T1164" s="242"/>
      <c r="AT1164" s="243" t="s">
        <v>237</v>
      </c>
      <c r="AU1164" s="243" t="s">
        <v>86</v>
      </c>
      <c r="AV1164" s="15" t="s">
        <v>140</v>
      </c>
      <c r="AW1164" s="15" t="s">
        <v>32</v>
      </c>
      <c r="AX1164" s="15" t="s">
        <v>84</v>
      </c>
      <c r="AY1164" s="243" t="s">
        <v>135</v>
      </c>
    </row>
    <row r="1165" spans="1:65" s="2" customFormat="1" ht="16.5" customHeight="1">
      <c r="A1165" s="35"/>
      <c r="B1165" s="36"/>
      <c r="C1165" s="244" t="s">
        <v>648</v>
      </c>
      <c r="D1165" s="244" t="s">
        <v>251</v>
      </c>
      <c r="E1165" s="245" t="s">
        <v>1144</v>
      </c>
      <c r="F1165" s="246" t="s">
        <v>1145</v>
      </c>
      <c r="G1165" s="247" t="s">
        <v>269</v>
      </c>
      <c r="H1165" s="248">
        <v>73.036</v>
      </c>
      <c r="I1165" s="249"/>
      <c r="J1165" s="250">
        <f>ROUND(I1165*H1165,2)</f>
        <v>0</v>
      </c>
      <c r="K1165" s="251"/>
      <c r="L1165" s="252"/>
      <c r="M1165" s="253" t="s">
        <v>1</v>
      </c>
      <c r="N1165" s="254" t="s">
        <v>41</v>
      </c>
      <c r="O1165" s="72"/>
      <c r="P1165" s="190">
        <f>O1165*H1165</f>
        <v>0</v>
      </c>
      <c r="Q1165" s="190">
        <v>0</v>
      </c>
      <c r="R1165" s="190">
        <f>Q1165*H1165</f>
        <v>0</v>
      </c>
      <c r="S1165" s="190">
        <v>0</v>
      </c>
      <c r="T1165" s="191">
        <f>S1165*H1165</f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2" t="s">
        <v>289</v>
      </c>
      <c r="AT1165" s="192" t="s">
        <v>251</v>
      </c>
      <c r="AU1165" s="192" t="s">
        <v>86</v>
      </c>
      <c r="AY1165" s="18" t="s">
        <v>135</v>
      </c>
      <c r="BE1165" s="193">
        <f>IF(N1165="základní",J1165,0)</f>
        <v>0</v>
      </c>
      <c r="BF1165" s="193">
        <f>IF(N1165="snížená",J1165,0)</f>
        <v>0</v>
      </c>
      <c r="BG1165" s="193">
        <f>IF(N1165="zákl. přenesená",J1165,0)</f>
        <v>0</v>
      </c>
      <c r="BH1165" s="193">
        <f>IF(N1165="sníž. přenesená",J1165,0)</f>
        <v>0</v>
      </c>
      <c r="BI1165" s="193">
        <f>IF(N1165="nulová",J1165,0)</f>
        <v>0</v>
      </c>
      <c r="BJ1165" s="18" t="s">
        <v>84</v>
      </c>
      <c r="BK1165" s="193">
        <f>ROUND(I1165*H1165,2)</f>
        <v>0</v>
      </c>
      <c r="BL1165" s="18" t="s">
        <v>171</v>
      </c>
      <c r="BM1165" s="192" t="s">
        <v>1146</v>
      </c>
    </row>
    <row r="1166" spans="2:51" s="13" customFormat="1" ht="12">
      <c r="B1166" s="212"/>
      <c r="C1166" s="213"/>
      <c r="D1166" s="194" t="s">
        <v>237</v>
      </c>
      <c r="E1166" s="214" t="s">
        <v>1</v>
      </c>
      <c r="F1166" s="215" t="s">
        <v>1137</v>
      </c>
      <c r="G1166" s="213"/>
      <c r="H1166" s="214" t="s">
        <v>1</v>
      </c>
      <c r="I1166" s="216"/>
      <c r="J1166" s="213"/>
      <c r="K1166" s="213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237</v>
      </c>
      <c r="AU1166" s="221" t="s">
        <v>86</v>
      </c>
      <c r="AV1166" s="13" t="s">
        <v>84</v>
      </c>
      <c r="AW1166" s="13" t="s">
        <v>32</v>
      </c>
      <c r="AX1166" s="13" t="s">
        <v>76</v>
      </c>
      <c r="AY1166" s="221" t="s">
        <v>135</v>
      </c>
    </row>
    <row r="1167" spans="2:51" s="14" customFormat="1" ht="12">
      <c r="B1167" s="222"/>
      <c r="C1167" s="223"/>
      <c r="D1167" s="194" t="s">
        <v>237</v>
      </c>
      <c r="E1167" s="224" t="s">
        <v>1</v>
      </c>
      <c r="F1167" s="225" t="s">
        <v>1138</v>
      </c>
      <c r="G1167" s="223"/>
      <c r="H1167" s="226">
        <v>71.604</v>
      </c>
      <c r="I1167" s="227"/>
      <c r="J1167" s="223"/>
      <c r="K1167" s="223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237</v>
      </c>
      <c r="AU1167" s="232" t="s">
        <v>86</v>
      </c>
      <c r="AV1167" s="14" t="s">
        <v>86</v>
      </c>
      <c r="AW1167" s="14" t="s">
        <v>32</v>
      </c>
      <c r="AX1167" s="14" t="s">
        <v>76</v>
      </c>
      <c r="AY1167" s="232" t="s">
        <v>135</v>
      </c>
    </row>
    <row r="1168" spans="2:51" s="15" customFormat="1" ht="12">
      <c r="B1168" s="233"/>
      <c r="C1168" s="234"/>
      <c r="D1168" s="194" t="s">
        <v>237</v>
      </c>
      <c r="E1168" s="235" t="s">
        <v>1</v>
      </c>
      <c r="F1168" s="236" t="s">
        <v>240</v>
      </c>
      <c r="G1168" s="234"/>
      <c r="H1168" s="237">
        <v>71.604</v>
      </c>
      <c r="I1168" s="238"/>
      <c r="J1168" s="234"/>
      <c r="K1168" s="234"/>
      <c r="L1168" s="239"/>
      <c r="M1168" s="240"/>
      <c r="N1168" s="241"/>
      <c r="O1168" s="241"/>
      <c r="P1168" s="241"/>
      <c r="Q1168" s="241"/>
      <c r="R1168" s="241"/>
      <c r="S1168" s="241"/>
      <c r="T1168" s="242"/>
      <c r="AT1168" s="243" t="s">
        <v>237</v>
      </c>
      <c r="AU1168" s="243" t="s">
        <v>86</v>
      </c>
      <c r="AV1168" s="15" t="s">
        <v>140</v>
      </c>
      <c r="AW1168" s="15" t="s">
        <v>32</v>
      </c>
      <c r="AX1168" s="15" t="s">
        <v>76</v>
      </c>
      <c r="AY1168" s="243" t="s">
        <v>135</v>
      </c>
    </row>
    <row r="1169" spans="2:51" s="14" customFormat="1" ht="12">
      <c r="B1169" s="222"/>
      <c r="C1169" s="223"/>
      <c r="D1169" s="194" t="s">
        <v>237</v>
      </c>
      <c r="E1169" s="224" t="s">
        <v>1</v>
      </c>
      <c r="F1169" s="225" t="s">
        <v>1147</v>
      </c>
      <c r="G1169" s="223"/>
      <c r="H1169" s="226">
        <v>73.036</v>
      </c>
      <c r="I1169" s="227"/>
      <c r="J1169" s="223"/>
      <c r="K1169" s="223"/>
      <c r="L1169" s="228"/>
      <c r="M1169" s="229"/>
      <c r="N1169" s="230"/>
      <c r="O1169" s="230"/>
      <c r="P1169" s="230"/>
      <c r="Q1169" s="230"/>
      <c r="R1169" s="230"/>
      <c r="S1169" s="230"/>
      <c r="T1169" s="231"/>
      <c r="AT1169" s="232" t="s">
        <v>237</v>
      </c>
      <c r="AU1169" s="232" t="s">
        <v>86</v>
      </c>
      <c r="AV1169" s="14" t="s">
        <v>86</v>
      </c>
      <c r="AW1169" s="14" t="s">
        <v>32</v>
      </c>
      <c r="AX1169" s="14" t="s">
        <v>76</v>
      </c>
      <c r="AY1169" s="232" t="s">
        <v>135</v>
      </c>
    </row>
    <row r="1170" spans="2:51" s="15" customFormat="1" ht="12">
      <c r="B1170" s="233"/>
      <c r="C1170" s="234"/>
      <c r="D1170" s="194" t="s">
        <v>237</v>
      </c>
      <c r="E1170" s="235" t="s">
        <v>1</v>
      </c>
      <c r="F1170" s="236" t="s">
        <v>240</v>
      </c>
      <c r="G1170" s="234"/>
      <c r="H1170" s="237">
        <v>73.036</v>
      </c>
      <c r="I1170" s="238"/>
      <c r="J1170" s="234"/>
      <c r="K1170" s="234"/>
      <c r="L1170" s="239"/>
      <c r="M1170" s="240"/>
      <c r="N1170" s="241"/>
      <c r="O1170" s="241"/>
      <c r="P1170" s="241"/>
      <c r="Q1170" s="241"/>
      <c r="R1170" s="241"/>
      <c r="S1170" s="241"/>
      <c r="T1170" s="242"/>
      <c r="AT1170" s="243" t="s">
        <v>237</v>
      </c>
      <c r="AU1170" s="243" t="s">
        <v>86</v>
      </c>
      <c r="AV1170" s="15" t="s">
        <v>140</v>
      </c>
      <c r="AW1170" s="15" t="s">
        <v>32</v>
      </c>
      <c r="AX1170" s="15" t="s">
        <v>84</v>
      </c>
      <c r="AY1170" s="243" t="s">
        <v>135</v>
      </c>
    </row>
    <row r="1171" spans="1:65" s="2" customFormat="1" ht="37.9" customHeight="1">
      <c r="A1171" s="35"/>
      <c r="B1171" s="36"/>
      <c r="C1171" s="180" t="s">
        <v>1148</v>
      </c>
      <c r="D1171" s="180" t="s">
        <v>136</v>
      </c>
      <c r="E1171" s="181" t="s">
        <v>1149</v>
      </c>
      <c r="F1171" s="182" t="s">
        <v>1150</v>
      </c>
      <c r="G1171" s="183" t="s">
        <v>1151</v>
      </c>
      <c r="H1171" s="184">
        <v>1</v>
      </c>
      <c r="I1171" s="185"/>
      <c r="J1171" s="186">
        <f>ROUND(I1171*H1171,2)</f>
        <v>0</v>
      </c>
      <c r="K1171" s="187"/>
      <c r="L1171" s="40"/>
      <c r="M1171" s="188" t="s">
        <v>1</v>
      </c>
      <c r="N1171" s="189" t="s">
        <v>41</v>
      </c>
      <c r="O1171" s="72"/>
      <c r="P1171" s="190">
        <f>O1171*H1171</f>
        <v>0</v>
      </c>
      <c r="Q1171" s="190">
        <v>0</v>
      </c>
      <c r="R1171" s="190">
        <f>Q1171*H1171</f>
        <v>0</v>
      </c>
      <c r="S1171" s="190">
        <v>0</v>
      </c>
      <c r="T1171" s="191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192" t="s">
        <v>171</v>
      </c>
      <c r="AT1171" s="192" t="s">
        <v>136</v>
      </c>
      <c r="AU1171" s="192" t="s">
        <v>86</v>
      </c>
      <c r="AY1171" s="18" t="s">
        <v>135</v>
      </c>
      <c r="BE1171" s="193">
        <f>IF(N1171="základní",J1171,0)</f>
        <v>0</v>
      </c>
      <c r="BF1171" s="193">
        <f>IF(N1171="snížená",J1171,0)</f>
        <v>0</v>
      </c>
      <c r="BG1171" s="193">
        <f>IF(N1171="zákl. přenesená",J1171,0)</f>
        <v>0</v>
      </c>
      <c r="BH1171" s="193">
        <f>IF(N1171="sníž. přenesená",J1171,0)</f>
        <v>0</v>
      </c>
      <c r="BI1171" s="193">
        <f>IF(N1171="nulová",J1171,0)</f>
        <v>0</v>
      </c>
      <c r="BJ1171" s="18" t="s">
        <v>84</v>
      </c>
      <c r="BK1171" s="193">
        <f>ROUND(I1171*H1171,2)</f>
        <v>0</v>
      </c>
      <c r="BL1171" s="18" t="s">
        <v>171</v>
      </c>
      <c r="BM1171" s="192" t="s">
        <v>1152</v>
      </c>
    </row>
    <row r="1172" spans="1:65" s="2" customFormat="1" ht="24.2" customHeight="1">
      <c r="A1172" s="35"/>
      <c r="B1172" s="36"/>
      <c r="C1172" s="180" t="s">
        <v>654</v>
      </c>
      <c r="D1172" s="180" t="s">
        <v>136</v>
      </c>
      <c r="E1172" s="181" t="s">
        <v>1153</v>
      </c>
      <c r="F1172" s="182" t="s">
        <v>1154</v>
      </c>
      <c r="G1172" s="183" t="s">
        <v>740</v>
      </c>
      <c r="H1172" s="266"/>
      <c r="I1172" s="185"/>
      <c r="J1172" s="186">
        <f>ROUND(I1172*H1172,2)</f>
        <v>0</v>
      </c>
      <c r="K1172" s="187"/>
      <c r="L1172" s="40"/>
      <c r="M1172" s="188" t="s">
        <v>1</v>
      </c>
      <c r="N1172" s="189" t="s">
        <v>41</v>
      </c>
      <c r="O1172" s="72"/>
      <c r="P1172" s="190">
        <f>O1172*H1172</f>
        <v>0</v>
      </c>
      <c r="Q1172" s="190">
        <v>0</v>
      </c>
      <c r="R1172" s="190">
        <f>Q1172*H1172</f>
        <v>0</v>
      </c>
      <c r="S1172" s="190">
        <v>0</v>
      </c>
      <c r="T1172" s="191">
        <f>S1172*H1172</f>
        <v>0</v>
      </c>
      <c r="U1172" s="35"/>
      <c r="V1172" s="35"/>
      <c r="W1172" s="35"/>
      <c r="X1172" s="35"/>
      <c r="Y1172" s="35"/>
      <c r="Z1172" s="35"/>
      <c r="AA1172" s="35"/>
      <c r="AB1172" s="35"/>
      <c r="AC1172" s="35"/>
      <c r="AD1172" s="35"/>
      <c r="AE1172" s="35"/>
      <c r="AR1172" s="192" t="s">
        <v>171</v>
      </c>
      <c r="AT1172" s="192" t="s">
        <v>136</v>
      </c>
      <c r="AU1172" s="192" t="s">
        <v>86</v>
      </c>
      <c r="AY1172" s="18" t="s">
        <v>135</v>
      </c>
      <c r="BE1172" s="193">
        <f>IF(N1172="základní",J1172,0)</f>
        <v>0</v>
      </c>
      <c r="BF1172" s="193">
        <f>IF(N1172="snížená",J1172,0)</f>
        <v>0</v>
      </c>
      <c r="BG1172" s="193">
        <f>IF(N1172="zákl. přenesená",J1172,0)</f>
        <v>0</v>
      </c>
      <c r="BH1172" s="193">
        <f>IF(N1172="sníž. přenesená",J1172,0)</f>
        <v>0</v>
      </c>
      <c r="BI1172" s="193">
        <f>IF(N1172="nulová",J1172,0)</f>
        <v>0</v>
      </c>
      <c r="BJ1172" s="18" t="s">
        <v>84</v>
      </c>
      <c r="BK1172" s="193">
        <f>ROUND(I1172*H1172,2)</f>
        <v>0</v>
      </c>
      <c r="BL1172" s="18" t="s">
        <v>171</v>
      </c>
      <c r="BM1172" s="192" t="s">
        <v>1155</v>
      </c>
    </row>
    <row r="1173" spans="2:63" s="11" customFormat="1" ht="22.9" customHeight="1">
      <c r="B1173" s="166"/>
      <c r="C1173" s="167"/>
      <c r="D1173" s="168" t="s">
        <v>75</v>
      </c>
      <c r="E1173" s="210" t="s">
        <v>1156</v>
      </c>
      <c r="F1173" s="210" t="s">
        <v>1157</v>
      </c>
      <c r="G1173" s="167"/>
      <c r="H1173" s="167"/>
      <c r="I1173" s="170"/>
      <c r="J1173" s="211">
        <f>BK1173</f>
        <v>0</v>
      </c>
      <c r="K1173" s="167"/>
      <c r="L1173" s="172"/>
      <c r="M1173" s="173"/>
      <c r="N1173" s="174"/>
      <c r="O1173" s="174"/>
      <c r="P1173" s="175">
        <f>SUM(P1174:P1195)</f>
        <v>0</v>
      </c>
      <c r="Q1173" s="174"/>
      <c r="R1173" s="175">
        <f>SUM(R1174:R1195)</f>
        <v>0</v>
      </c>
      <c r="S1173" s="174"/>
      <c r="T1173" s="176">
        <f>SUM(T1174:T1195)</f>
        <v>0</v>
      </c>
      <c r="AR1173" s="177" t="s">
        <v>86</v>
      </c>
      <c r="AT1173" s="178" t="s">
        <v>75</v>
      </c>
      <c r="AU1173" s="178" t="s">
        <v>84</v>
      </c>
      <c r="AY1173" s="177" t="s">
        <v>135</v>
      </c>
      <c r="BK1173" s="179">
        <f>SUM(BK1174:BK1195)</f>
        <v>0</v>
      </c>
    </row>
    <row r="1174" spans="1:65" s="2" customFormat="1" ht="33" customHeight="1">
      <c r="A1174" s="35"/>
      <c r="B1174" s="36"/>
      <c r="C1174" s="180" t="s">
        <v>1158</v>
      </c>
      <c r="D1174" s="180" t="s">
        <v>136</v>
      </c>
      <c r="E1174" s="181" t="s">
        <v>1159</v>
      </c>
      <c r="F1174" s="182" t="s">
        <v>1160</v>
      </c>
      <c r="G1174" s="183" t="s">
        <v>269</v>
      </c>
      <c r="H1174" s="184">
        <v>58.3</v>
      </c>
      <c r="I1174" s="185"/>
      <c r="J1174" s="186">
        <f>ROUND(I1174*H1174,2)</f>
        <v>0</v>
      </c>
      <c r="K1174" s="187"/>
      <c r="L1174" s="40"/>
      <c r="M1174" s="188" t="s">
        <v>1</v>
      </c>
      <c r="N1174" s="189" t="s">
        <v>41</v>
      </c>
      <c r="O1174" s="72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2" t="s">
        <v>171</v>
      </c>
      <c r="AT1174" s="192" t="s">
        <v>136</v>
      </c>
      <c r="AU1174" s="192" t="s">
        <v>86</v>
      </c>
      <c r="AY1174" s="18" t="s">
        <v>135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8" t="s">
        <v>84</v>
      </c>
      <c r="BK1174" s="193">
        <f>ROUND(I1174*H1174,2)</f>
        <v>0</v>
      </c>
      <c r="BL1174" s="18" t="s">
        <v>171</v>
      </c>
      <c r="BM1174" s="192" t="s">
        <v>1161</v>
      </c>
    </row>
    <row r="1175" spans="2:51" s="13" customFormat="1" ht="12">
      <c r="B1175" s="212"/>
      <c r="C1175" s="213"/>
      <c r="D1175" s="194" t="s">
        <v>237</v>
      </c>
      <c r="E1175" s="214" t="s">
        <v>1</v>
      </c>
      <c r="F1175" s="215" t="s">
        <v>1162</v>
      </c>
      <c r="G1175" s="213"/>
      <c r="H1175" s="214" t="s">
        <v>1</v>
      </c>
      <c r="I1175" s="216"/>
      <c r="J1175" s="213"/>
      <c r="K1175" s="213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237</v>
      </c>
      <c r="AU1175" s="221" t="s">
        <v>86</v>
      </c>
      <c r="AV1175" s="13" t="s">
        <v>84</v>
      </c>
      <c r="AW1175" s="13" t="s">
        <v>32</v>
      </c>
      <c r="AX1175" s="13" t="s">
        <v>76</v>
      </c>
      <c r="AY1175" s="221" t="s">
        <v>135</v>
      </c>
    </row>
    <row r="1176" spans="2:51" s="13" customFormat="1" ht="12">
      <c r="B1176" s="212"/>
      <c r="C1176" s="213"/>
      <c r="D1176" s="194" t="s">
        <v>237</v>
      </c>
      <c r="E1176" s="214" t="s">
        <v>1</v>
      </c>
      <c r="F1176" s="215" t="s">
        <v>1163</v>
      </c>
      <c r="G1176" s="213"/>
      <c r="H1176" s="214" t="s">
        <v>1</v>
      </c>
      <c r="I1176" s="216"/>
      <c r="J1176" s="213"/>
      <c r="K1176" s="213"/>
      <c r="L1176" s="217"/>
      <c r="M1176" s="218"/>
      <c r="N1176" s="219"/>
      <c r="O1176" s="219"/>
      <c r="P1176" s="219"/>
      <c r="Q1176" s="219"/>
      <c r="R1176" s="219"/>
      <c r="S1176" s="219"/>
      <c r="T1176" s="220"/>
      <c r="AT1176" s="221" t="s">
        <v>237</v>
      </c>
      <c r="AU1176" s="221" t="s">
        <v>86</v>
      </c>
      <c r="AV1176" s="13" t="s">
        <v>84</v>
      </c>
      <c r="AW1176" s="13" t="s">
        <v>32</v>
      </c>
      <c r="AX1176" s="13" t="s">
        <v>76</v>
      </c>
      <c r="AY1176" s="221" t="s">
        <v>135</v>
      </c>
    </row>
    <row r="1177" spans="2:51" s="14" customFormat="1" ht="12">
      <c r="B1177" s="222"/>
      <c r="C1177" s="223"/>
      <c r="D1177" s="194" t="s">
        <v>237</v>
      </c>
      <c r="E1177" s="224" t="s">
        <v>1</v>
      </c>
      <c r="F1177" s="225" t="s">
        <v>1164</v>
      </c>
      <c r="G1177" s="223"/>
      <c r="H1177" s="226">
        <v>58.3</v>
      </c>
      <c r="I1177" s="227"/>
      <c r="J1177" s="223"/>
      <c r="K1177" s="223"/>
      <c r="L1177" s="228"/>
      <c r="M1177" s="229"/>
      <c r="N1177" s="230"/>
      <c r="O1177" s="230"/>
      <c r="P1177" s="230"/>
      <c r="Q1177" s="230"/>
      <c r="R1177" s="230"/>
      <c r="S1177" s="230"/>
      <c r="T1177" s="231"/>
      <c r="AT1177" s="232" t="s">
        <v>237</v>
      </c>
      <c r="AU1177" s="232" t="s">
        <v>86</v>
      </c>
      <c r="AV1177" s="14" t="s">
        <v>86</v>
      </c>
      <c r="AW1177" s="14" t="s">
        <v>32</v>
      </c>
      <c r="AX1177" s="14" t="s">
        <v>76</v>
      </c>
      <c r="AY1177" s="232" t="s">
        <v>135</v>
      </c>
    </row>
    <row r="1178" spans="2:51" s="15" customFormat="1" ht="12">
      <c r="B1178" s="233"/>
      <c r="C1178" s="234"/>
      <c r="D1178" s="194" t="s">
        <v>237</v>
      </c>
      <c r="E1178" s="235" t="s">
        <v>1</v>
      </c>
      <c r="F1178" s="236" t="s">
        <v>240</v>
      </c>
      <c r="G1178" s="234"/>
      <c r="H1178" s="237">
        <v>58.3</v>
      </c>
      <c r="I1178" s="238"/>
      <c r="J1178" s="234"/>
      <c r="K1178" s="234"/>
      <c r="L1178" s="239"/>
      <c r="M1178" s="240"/>
      <c r="N1178" s="241"/>
      <c r="O1178" s="241"/>
      <c r="P1178" s="241"/>
      <c r="Q1178" s="241"/>
      <c r="R1178" s="241"/>
      <c r="S1178" s="241"/>
      <c r="T1178" s="242"/>
      <c r="AT1178" s="243" t="s">
        <v>237</v>
      </c>
      <c r="AU1178" s="243" t="s">
        <v>86</v>
      </c>
      <c r="AV1178" s="15" t="s">
        <v>140</v>
      </c>
      <c r="AW1178" s="15" t="s">
        <v>32</v>
      </c>
      <c r="AX1178" s="15" t="s">
        <v>84</v>
      </c>
      <c r="AY1178" s="243" t="s">
        <v>135</v>
      </c>
    </row>
    <row r="1179" spans="1:65" s="2" customFormat="1" ht="37.9" customHeight="1">
      <c r="A1179" s="35"/>
      <c r="B1179" s="36"/>
      <c r="C1179" s="180" t="s">
        <v>657</v>
      </c>
      <c r="D1179" s="180" t="s">
        <v>136</v>
      </c>
      <c r="E1179" s="181" t="s">
        <v>1165</v>
      </c>
      <c r="F1179" s="182" t="s">
        <v>1166</v>
      </c>
      <c r="G1179" s="183" t="s">
        <v>247</v>
      </c>
      <c r="H1179" s="184">
        <v>76</v>
      </c>
      <c r="I1179" s="185"/>
      <c r="J1179" s="186">
        <f>ROUND(I1179*H1179,2)</f>
        <v>0</v>
      </c>
      <c r="K1179" s="187"/>
      <c r="L1179" s="40"/>
      <c r="M1179" s="188" t="s">
        <v>1</v>
      </c>
      <c r="N1179" s="189" t="s">
        <v>41</v>
      </c>
      <c r="O1179" s="72"/>
      <c r="P1179" s="190">
        <f>O1179*H1179</f>
        <v>0</v>
      </c>
      <c r="Q1179" s="190">
        <v>0</v>
      </c>
      <c r="R1179" s="190">
        <f>Q1179*H1179</f>
        <v>0</v>
      </c>
      <c r="S1179" s="190">
        <v>0</v>
      </c>
      <c r="T1179" s="191">
        <f>S1179*H1179</f>
        <v>0</v>
      </c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R1179" s="192" t="s">
        <v>171</v>
      </c>
      <c r="AT1179" s="192" t="s">
        <v>136</v>
      </c>
      <c r="AU1179" s="192" t="s">
        <v>86</v>
      </c>
      <c r="AY1179" s="18" t="s">
        <v>135</v>
      </c>
      <c r="BE1179" s="193">
        <f>IF(N1179="základní",J1179,0)</f>
        <v>0</v>
      </c>
      <c r="BF1179" s="193">
        <f>IF(N1179="snížená",J1179,0)</f>
        <v>0</v>
      </c>
      <c r="BG1179" s="193">
        <f>IF(N1179="zákl. přenesená",J1179,0)</f>
        <v>0</v>
      </c>
      <c r="BH1179" s="193">
        <f>IF(N1179="sníž. přenesená",J1179,0)</f>
        <v>0</v>
      </c>
      <c r="BI1179" s="193">
        <f>IF(N1179="nulová",J1179,0)</f>
        <v>0</v>
      </c>
      <c r="BJ1179" s="18" t="s">
        <v>84</v>
      </c>
      <c r="BK1179" s="193">
        <f>ROUND(I1179*H1179,2)</f>
        <v>0</v>
      </c>
      <c r="BL1179" s="18" t="s">
        <v>171</v>
      </c>
      <c r="BM1179" s="192" t="s">
        <v>1167</v>
      </c>
    </row>
    <row r="1180" spans="1:47" s="2" customFormat="1" ht="29.25">
      <c r="A1180" s="35"/>
      <c r="B1180" s="36"/>
      <c r="C1180" s="37"/>
      <c r="D1180" s="194" t="s">
        <v>141</v>
      </c>
      <c r="E1180" s="37"/>
      <c r="F1180" s="195" t="s">
        <v>1168</v>
      </c>
      <c r="G1180" s="37"/>
      <c r="H1180" s="37"/>
      <c r="I1180" s="196"/>
      <c r="J1180" s="37"/>
      <c r="K1180" s="37"/>
      <c r="L1180" s="40"/>
      <c r="M1180" s="197"/>
      <c r="N1180" s="198"/>
      <c r="O1180" s="72"/>
      <c r="P1180" s="72"/>
      <c r="Q1180" s="72"/>
      <c r="R1180" s="72"/>
      <c r="S1180" s="72"/>
      <c r="T1180" s="73"/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T1180" s="18" t="s">
        <v>141</v>
      </c>
      <c r="AU1180" s="18" t="s">
        <v>86</v>
      </c>
    </row>
    <row r="1181" spans="1:65" s="2" customFormat="1" ht="33" customHeight="1">
      <c r="A1181" s="35"/>
      <c r="B1181" s="36"/>
      <c r="C1181" s="180" t="s">
        <v>1169</v>
      </c>
      <c r="D1181" s="180" t="s">
        <v>136</v>
      </c>
      <c r="E1181" s="181" t="s">
        <v>1170</v>
      </c>
      <c r="F1181" s="182" t="s">
        <v>1171</v>
      </c>
      <c r="G1181" s="183" t="s">
        <v>247</v>
      </c>
      <c r="H1181" s="184">
        <v>67</v>
      </c>
      <c r="I1181" s="185"/>
      <c r="J1181" s="186">
        <f>ROUND(I1181*H1181,2)</f>
        <v>0</v>
      </c>
      <c r="K1181" s="187"/>
      <c r="L1181" s="40"/>
      <c r="M1181" s="188" t="s">
        <v>1</v>
      </c>
      <c r="N1181" s="189" t="s">
        <v>41</v>
      </c>
      <c r="O1181" s="72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2" t="s">
        <v>171</v>
      </c>
      <c r="AT1181" s="192" t="s">
        <v>136</v>
      </c>
      <c r="AU1181" s="192" t="s">
        <v>86</v>
      </c>
      <c r="AY1181" s="18" t="s">
        <v>135</v>
      </c>
      <c r="BE1181" s="193">
        <f>IF(N1181="základní",J1181,0)</f>
        <v>0</v>
      </c>
      <c r="BF1181" s="193">
        <f>IF(N1181="snížená",J1181,0)</f>
        <v>0</v>
      </c>
      <c r="BG1181" s="193">
        <f>IF(N1181="zákl. přenesená",J1181,0)</f>
        <v>0</v>
      </c>
      <c r="BH1181" s="193">
        <f>IF(N1181="sníž. přenesená",J1181,0)</f>
        <v>0</v>
      </c>
      <c r="BI1181" s="193">
        <f>IF(N1181="nulová",J1181,0)</f>
        <v>0</v>
      </c>
      <c r="BJ1181" s="18" t="s">
        <v>84</v>
      </c>
      <c r="BK1181" s="193">
        <f>ROUND(I1181*H1181,2)</f>
        <v>0</v>
      </c>
      <c r="BL1181" s="18" t="s">
        <v>171</v>
      </c>
      <c r="BM1181" s="192" t="s">
        <v>1172</v>
      </c>
    </row>
    <row r="1182" spans="1:47" s="2" customFormat="1" ht="29.25">
      <c r="A1182" s="35"/>
      <c r="B1182" s="36"/>
      <c r="C1182" s="37"/>
      <c r="D1182" s="194" t="s">
        <v>141</v>
      </c>
      <c r="E1182" s="37"/>
      <c r="F1182" s="195" t="s">
        <v>1173</v>
      </c>
      <c r="G1182" s="37"/>
      <c r="H1182" s="37"/>
      <c r="I1182" s="196"/>
      <c r="J1182" s="37"/>
      <c r="K1182" s="37"/>
      <c r="L1182" s="40"/>
      <c r="M1182" s="197"/>
      <c r="N1182" s="198"/>
      <c r="O1182" s="72"/>
      <c r="P1182" s="72"/>
      <c r="Q1182" s="72"/>
      <c r="R1182" s="72"/>
      <c r="S1182" s="72"/>
      <c r="T1182" s="73"/>
      <c r="U1182" s="35"/>
      <c r="V1182" s="35"/>
      <c r="W1182" s="35"/>
      <c r="X1182" s="35"/>
      <c r="Y1182" s="35"/>
      <c r="Z1182" s="35"/>
      <c r="AA1182" s="35"/>
      <c r="AB1182" s="35"/>
      <c r="AC1182" s="35"/>
      <c r="AD1182" s="35"/>
      <c r="AE1182" s="35"/>
      <c r="AT1182" s="18" t="s">
        <v>141</v>
      </c>
      <c r="AU1182" s="18" t="s">
        <v>86</v>
      </c>
    </row>
    <row r="1183" spans="1:65" s="2" customFormat="1" ht="33" customHeight="1">
      <c r="A1183" s="35"/>
      <c r="B1183" s="36"/>
      <c r="C1183" s="180" t="s">
        <v>664</v>
      </c>
      <c r="D1183" s="180" t="s">
        <v>136</v>
      </c>
      <c r="E1183" s="181" t="s">
        <v>1174</v>
      </c>
      <c r="F1183" s="182" t="s">
        <v>1175</v>
      </c>
      <c r="G1183" s="183" t="s">
        <v>247</v>
      </c>
      <c r="H1183" s="184">
        <v>67</v>
      </c>
      <c r="I1183" s="185"/>
      <c r="J1183" s="186">
        <f>ROUND(I1183*H1183,2)</f>
        <v>0</v>
      </c>
      <c r="K1183" s="187"/>
      <c r="L1183" s="40"/>
      <c r="M1183" s="188" t="s">
        <v>1</v>
      </c>
      <c r="N1183" s="189" t="s">
        <v>41</v>
      </c>
      <c r="O1183" s="72"/>
      <c r="P1183" s="190">
        <f>O1183*H1183</f>
        <v>0</v>
      </c>
      <c r="Q1183" s="190">
        <v>0</v>
      </c>
      <c r="R1183" s="190">
        <f>Q1183*H1183</f>
        <v>0</v>
      </c>
      <c r="S1183" s="190">
        <v>0</v>
      </c>
      <c r="T1183" s="191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2" t="s">
        <v>171</v>
      </c>
      <c r="AT1183" s="192" t="s">
        <v>136</v>
      </c>
      <c r="AU1183" s="192" t="s">
        <v>86</v>
      </c>
      <c r="AY1183" s="18" t="s">
        <v>135</v>
      </c>
      <c r="BE1183" s="193">
        <f>IF(N1183="základní",J1183,0)</f>
        <v>0</v>
      </c>
      <c r="BF1183" s="193">
        <f>IF(N1183="snížená",J1183,0)</f>
        <v>0</v>
      </c>
      <c r="BG1183" s="193">
        <f>IF(N1183="zákl. přenesená",J1183,0)</f>
        <v>0</v>
      </c>
      <c r="BH1183" s="193">
        <f>IF(N1183="sníž. přenesená",J1183,0)</f>
        <v>0</v>
      </c>
      <c r="BI1183" s="193">
        <f>IF(N1183="nulová",J1183,0)</f>
        <v>0</v>
      </c>
      <c r="BJ1183" s="18" t="s">
        <v>84</v>
      </c>
      <c r="BK1183" s="193">
        <f>ROUND(I1183*H1183,2)</f>
        <v>0</v>
      </c>
      <c r="BL1183" s="18" t="s">
        <v>171</v>
      </c>
      <c r="BM1183" s="192" t="s">
        <v>1176</v>
      </c>
    </row>
    <row r="1184" spans="1:47" s="2" customFormat="1" ht="29.25">
      <c r="A1184" s="35"/>
      <c r="B1184" s="36"/>
      <c r="C1184" s="37"/>
      <c r="D1184" s="194" t="s">
        <v>141</v>
      </c>
      <c r="E1184" s="37"/>
      <c r="F1184" s="195" t="s">
        <v>1177</v>
      </c>
      <c r="G1184" s="37"/>
      <c r="H1184" s="37"/>
      <c r="I1184" s="196"/>
      <c r="J1184" s="37"/>
      <c r="K1184" s="37"/>
      <c r="L1184" s="40"/>
      <c r="M1184" s="197"/>
      <c r="N1184" s="198"/>
      <c r="O1184" s="72"/>
      <c r="P1184" s="72"/>
      <c r="Q1184" s="72"/>
      <c r="R1184" s="72"/>
      <c r="S1184" s="72"/>
      <c r="T1184" s="73"/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T1184" s="18" t="s">
        <v>141</v>
      </c>
      <c r="AU1184" s="18" t="s">
        <v>86</v>
      </c>
    </row>
    <row r="1185" spans="1:65" s="2" customFormat="1" ht="55.5" customHeight="1">
      <c r="A1185" s="35"/>
      <c r="B1185" s="36"/>
      <c r="C1185" s="180" t="s">
        <v>1178</v>
      </c>
      <c r="D1185" s="180" t="s">
        <v>136</v>
      </c>
      <c r="E1185" s="181" t="s">
        <v>1179</v>
      </c>
      <c r="F1185" s="182" t="s">
        <v>1180</v>
      </c>
      <c r="G1185" s="183" t="s">
        <v>663</v>
      </c>
      <c r="H1185" s="184">
        <v>3</v>
      </c>
      <c r="I1185" s="185"/>
      <c r="J1185" s="186">
        <f>ROUND(I1185*H1185,2)</f>
        <v>0</v>
      </c>
      <c r="K1185" s="187"/>
      <c r="L1185" s="40"/>
      <c r="M1185" s="188" t="s">
        <v>1</v>
      </c>
      <c r="N1185" s="189" t="s">
        <v>41</v>
      </c>
      <c r="O1185" s="72"/>
      <c r="P1185" s="190">
        <f>O1185*H1185</f>
        <v>0</v>
      </c>
      <c r="Q1185" s="190">
        <v>0</v>
      </c>
      <c r="R1185" s="190">
        <f>Q1185*H1185</f>
        <v>0</v>
      </c>
      <c r="S1185" s="190">
        <v>0</v>
      </c>
      <c r="T1185" s="191">
        <f>S1185*H1185</f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192" t="s">
        <v>171</v>
      </c>
      <c r="AT1185" s="192" t="s">
        <v>136</v>
      </c>
      <c r="AU1185" s="192" t="s">
        <v>86</v>
      </c>
      <c r="AY1185" s="18" t="s">
        <v>135</v>
      </c>
      <c r="BE1185" s="193">
        <f>IF(N1185="základní",J1185,0)</f>
        <v>0</v>
      </c>
      <c r="BF1185" s="193">
        <f>IF(N1185="snížená",J1185,0)</f>
        <v>0</v>
      </c>
      <c r="BG1185" s="193">
        <f>IF(N1185="zákl. přenesená",J1185,0)</f>
        <v>0</v>
      </c>
      <c r="BH1185" s="193">
        <f>IF(N1185="sníž. přenesená",J1185,0)</f>
        <v>0</v>
      </c>
      <c r="BI1185" s="193">
        <f>IF(N1185="nulová",J1185,0)</f>
        <v>0</v>
      </c>
      <c r="BJ1185" s="18" t="s">
        <v>84</v>
      </c>
      <c r="BK1185" s="193">
        <f>ROUND(I1185*H1185,2)</f>
        <v>0</v>
      </c>
      <c r="BL1185" s="18" t="s">
        <v>171</v>
      </c>
      <c r="BM1185" s="192" t="s">
        <v>1181</v>
      </c>
    </row>
    <row r="1186" spans="1:47" s="2" customFormat="1" ht="29.25">
      <c r="A1186" s="35"/>
      <c r="B1186" s="36"/>
      <c r="C1186" s="37"/>
      <c r="D1186" s="194" t="s">
        <v>141</v>
      </c>
      <c r="E1186" s="37"/>
      <c r="F1186" s="195" t="s">
        <v>1182</v>
      </c>
      <c r="G1186" s="37"/>
      <c r="H1186" s="37"/>
      <c r="I1186" s="196"/>
      <c r="J1186" s="37"/>
      <c r="K1186" s="37"/>
      <c r="L1186" s="40"/>
      <c r="M1186" s="197"/>
      <c r="N1186" s="198"/>
      <c r="O1186" s="72"/>
      <c r="P1186" s="72"/>
      <c r="Q1186" s="72"/>
      <c r="R1186" s="72"/>
      <c r="S1186" s="72"/>
      <c r="T1186" s="73"/>
      <c r="U1186" s="35"/>
      <c r="V1186" s="35"/>
      <c r="W1186" s="35"/>
      <c r="X1186" s="35"/>
      <c r="Y1186" s="35"/>
      <c r="Z1186" s="35"/>
      <c r="AA1186" s="35"/>
      <c r="AB1186" s="35"/>
      <c r="AC1186" s="35"/>
      <c r="AD1186" s="35"/>
      <c r="AE1186" s="35"/>
      <c r="AT1186" s="18" t="s">
        <v>141</v>
      </c>
      <c r="AU1186" s="18" t="s">
        <v>86</v>
      </c>
    </row>
    <row r="1187" spans="1:65" s="2" customFormat="1" ht="44.25" customHeight="1">
      <c r="A1187" s="35"/>
      <c r="B1187" s="36"/>
      <c r="C1187" s="180" t="s">
        <v>669</v>
      </c>
      <c r="D1187" s="180" t="s">
        <v>136</v>
      </c>
      <c r="E1187" s="181" t="s">
        <v>1183</v>
      </c>
      <c r="F1187" s="182" t="s">
        <v>1184</v>
      </c>
      <c r="G1187" s="183" t="s">
        <v>663</v>
      </c>
      <c r="H1187" s="184">
        <v>3</v>
      </c>
      <c r="I1187" s="185"/>
      <c r="J1187" s="186">
        <f aca="true" t="shared" si="10" ref="J1187:J1195">ROUND(I1187*H1187,2)</f>
        <v>0</v>
      </c>
      <c r="K1187" s="187"/>
      <c r="L1187" s="40"/>
      <c r="M1187" s="188" t="s">
        <v>1</v>
      </c>
      <c r="N1187" s="189" t="s">
        <v>41</v>
      </c>
      <c r="O1187" s="72"/>
      <c r="P1187" s="190">
        <f aca="true" t="shared" si="11" ref="P1187:P1195">O1187*H1187</f>
        <v>0</v>
      </c>
      <c r="Q1187" s="190">
        <v>0</v>
      </c>
      <c r="R1187" s="190">
        <f aca="true" t="shared" si="12" ref="R1187:R1195">Q1187*H1187</f>
        <v>0</v>
      </c>
      <c r="S1187" s="190">
        <v>0</v>
      </c>
      <c r="T1187" s="191">
        <f aca="true" t="shared" si="13" ref="T1187:T1195">S1187*H1187</f>
        <v>0</v>
      </c>
      <c r="U1187" s="35"/>
      <c r="V1187" s="35"/>
      <c r="W1187" s="35"/>
      <c r="X1187" s="35"/>
      <c r="Y1187" s="35"/>
      <c r="Z1187" s="35"/>
      <c r="AA1187" s="35"/>
      <c r="AB1187" s="35"/>
      <c r="AC1187" s="35"/>
      <c r="AD1187" s="35"/>
      <c r="AE1187" s="35"/>
      <c r="AR1187" s="192" t="s">
        <v>171</v>
      </c>
      <c r="AT1187" s="192" t="s">
        <v>136</v>
      </c>
      <c r="AU1187" s="192" t="s">
        <v>86</v>
      </c>
      <c r="AY1187" s="18" t="s">
        <v>135</v>
      </c>
      <c r="BE1187" s="193">
        <f aca="true" t="shared" si="14" ref="BE1187:BE1195">IF(N1187="základní",J1187,0)</f>
        <v>0</v>
      </c>
      <c r="BF1187" s="193">
        <f aca="true" t="shared" si="15" ref="BF1187:BF1195">IF(N1187="snížená",J1187,0)</f>
        <v>0</v>
      </c>
      <c r="BG1187" s="193">
        <f aca="true" t="shared" si="16" ref="BG1187:BG1195">IF(N1187="zákl. přenesená",J1187,0)</f>
        <v>0</v>
      </c>
      <c r="BH1187" s="193">
        <f aca="true" t="shared" si="17" ref="BH1187:BH1195">IF(N1187="sníž. přenesená",J1187,0)</f>
        <v>0</v>
      </c>
      <c r="BI1187" s="193">
        <f aca="true" t="shared" si="18" ref="BI1187:BI1195">IF(N1187="nulová",J1187,0)</f>
        <v>0</v>
      </c>
      <c r="BJ1187" s="18" t="s">
        <v>84</v>
      </c>
      <c r="BK1187" s="193">
        <f aca="true" t="shared" si="19" ref="BK1187:BK1195">ROUND(I1187*H1187,2)</f>
        <v>0</v>
      </c>
      <c r="BL1187" s="18" t="s">
        <v>171</v>
      </c>
      <c r="BM1187" s="192" t="s">
        <v>1185</v>
      </c>
    </row>
    <row r="1188" spans="1:65" s="2" customFormat="1" ht="49.15" customHeight="1">
      <c r="A1188" s="35"/>
      <c r="B1188" s="36"/>
      <c r="C1188" s="180" t="s">
        <v>1186</v>
      </c>
      <c r="D1188" s="180" t="s">
        <v>136</v>
      </c>
      <c r="E1188" s="181" t="s">
        <v>1187</v>
      </c>
      <c r="F1188" s="182" t="s">
        <v>1188</v>
      </c>
      <c r="G1188" s="183" t="s">
        <v>663</v>
      </c>
      <c r="H1188" s="184">
        <v>2</v>
      </c>
      <c r="I1188" s="185"/>
      <c r="J1188" s="186">
        <f t="shared" si="10"/>
        <v>0</v>
      </c>
      <c r="K1188" s="187"/>
      <c r="L1188" s="40"/>
      <c r="M1188" s="188" t="s">
        <v>1</v>
      </c>
      <c r="N1188" s="189" t="s">
        <v>41</v>
      </c>
      <c r="O1188" s="72"/>
      <c r="P1188" s="190">
        <f t="shared" si="11"/>
        <v>0</v>
      </c>
      <c r="Q1188" s="190">
        <v>0</v>
      </c>
      <c r="R1188" s="190">
        <f t="shared" si="12"/>
        <v>0</v>
      </c>
      <c r="S1188" s="190">
        <v>0</v>
      </c>
      <c r="T1188" s="191">
        <f t="shared" si="13"/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192" t="s">
        <v>171</v>
      </c>
      <c r="AT1188" s="192" t="s">
        <v>136</v>
      </c>
      <c r="AU1188" s="192" t="s">
        <v>86</v>
      </c>
      <c r="AY1188" s="18" t="s">
        <v>135</v>
      </c>
      <c r="BE1188" s="193">
        <f t="shared" si="14"/>
        <v>0</v>
      </c>
      <c r="BF1188" s="193">
        <f t="shared" si="15"/>
        <v>0</v>
      </c>
      <c r="BG1188" s="193">
        <f t="shared" si="16"/>
        <v>0</v>
      </c>
      <c r="BH1188" s="193">
        <f t="shared" si="17"/>
        <v>0</v>
      </c>
      <c r="BI1188" s="193">
        <f t="shared" si="18"/>
        <v>0</v>
      </c>
      <c r="BJ1188" s="18" t="s">
        <v>84</v>
      </c>
      <c r="BK1188" s="193">
        <f t="shared" si="19"/>
        <v>0</v>
      </c>
      <c r="BL1188" s="18" t="s">
        <v>171</v>
      </c>
      <c r="BM1188" s="192" t="s">
        <v>1189</v>
      </c>
    </row>
    <row r="1189" spans="1:65" s="2" customFormat="1" ht="49.15" customHeight="1">
      <c r="A1189" s="35"/>
      <c r="B1189" s="36"/>
      <c r="C1189" s="180" t="s">
        <v>677</v>
      </c>
      <c r="D1189" s="180" t="s">
        <v>136</v>
      </c>
      <c r="E1189" s="181" t="s">
        <v>1190</v>
      </c>
      <c r="F1189" s="182" t="s">
        <v>1191</v>
      </c>
      <c r="G1189" s="183" t="s">
        <v>663</v>
      </c>
      <c r="H1189" s="184">
        <v>1</v>
      </c>
      <c r="I1189" s="185"/>
      <c r="J1189" s="186">
        <f t="shared" si="10"/>
        <v>0</v>
      </c>
      <c r="K1189" s="187"/>
      <c r="L1189" s="40"/>
      <c r="M1189" s="188" t="s">
        <v>1</v>
      </c>
      <c r="N1189" s="189" t="s">
        <v>41</v>
      </c>
      <c r="O1189" s="72"/>
      <c r="P1189" s="190">
        <f t="shared" si="11"/>
        <v>0</v>
      </c>
      <c r="Q1189" s="190">
        <v>0</v>
      </c>
      <c r="R1189" s="190">
        <f t="shared" si="12"/>
        <v>0</v>
      </c>
      <c r="S1189" s="190">
        <v>0</v>
      </c>
      <c r="T1189" s="191">
        <f t="shared" si="13"/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2" t="s">
        <v>171</v>
      </c>
      <c r="AT1189" s="192" t="s">
        <v>136</v>
      </c>
      <c r="AU1189" s="192" t="s">
        <v>86</v>
      </c>
      <c r="AY1189" s="18" t="s">
        <v>135</v>
      </c>
      <c r="BE1189" s="193">
        <f t="shared" si="14"/>
        <v>0</v>
      </c>
      <c r="BF1189" s="193">
        <f t="shared" si="15"/>
        <v>0</v>
      </c>
      <c r="BG1189" s="193">
        <f t="shared" si="16"/>
        <v>0</v>
      </c>
      <c r="BH1189" s="193">
        <f t="shared" si="17"/>
        <v>0</v>
      </c>
      <c r="BI1189" s="193">
        <f t="shared" si="18"/>
        <v>0</v>
      </c>
      <c r="BJ1189" s="18" t="s">
        <v>84</v>
      </c>
      <c r="BK1189" s="193">
        <f t="shared" si="19"/>
        <v>0</v>
      </c>
      <c r="BL1189" s="18" t="s">
        <v>171</v>
      </c>
      <c r="BM1189" s="192" t="s">
        <v>1192</v>
      </c>
    </row>
    <row r="1190" spans="1:65" s="2" customFormat="1" ht="44.25" customHeight="1">
      <c r="A1190" s="35"/>
      <c r="B1190" s="36"/>
      <c r="C1190" s="180" t="s">
        <v>1193</v>
      </c>
      <c r="D1190" s="180" t="s">
        <v>136</v>
      </c>
      <c r="E1190" s="181" t="s">
        <v>1194</v>
      </c>
      <c r="F1190" s="182" t="s">
        <v>1195</v>
      </c>
      <c r="G1190" s="183" t="s">
        <v>663</v>
      </c>
      <c r="H1190" s="184">
        <v>1</v>
      </c>
      <c r="I1190" s="185"/>
      <c r="J1190" s="186">
        <f t="shared" si="10"/>
        <v>0</v>
      </c>
      <c r="K1190" s="187"/>
      <c r="L1190" s="40"/>
      <c r="M1190" s="188" t="s">
        <v>1</v>
      </c>
      <c r="N1190" s="189" t="s">
        <v>41</v>
      </c>
      <c r="O1190" s="72"/>
      <c r="P1190" s="190">
        <f t="shared" si="11"/>
        <v>0</v>
      </c>
      <c r="Q1190" s="190">
        <v>0</v>
      </c>
      <c r="R1190" s="190">
        <f t="shared" si="12"/>
        <v>0</v>
      </c>
      <c r="S1190" s="190">
        <v>0</v>
      </c>
      <c r="T1190" s="191">
        <f t="shared" si="13"/>
        <v>0</v>
      </c>
      <c r="U1190" s="35"/>
      <c r="V1190" s="35"/>
      <c r="W1190" s="35"/>
      <c r="X1190" s="35"/>
      <c r="Y1190" s="35"/>
      <c r="Z1190" s="35"/>
      <c r="AA1190" s="35"/>
      <c r="AB1190" s="35"/>
      <c r="AC1190" s="35"/>
      <c r="AD1190" s="35"/>
      <c r="AE1190" s="35"/>
      <c r="AR1190" s="192" t="s">
        <v>171</v>
      </c>
      <c r="AT1190" s="192" t="s">
        <v>136</v>
      </c>
      <c r="AU1190" s="192" t="s">
        <v>86</v>
      </c>
      <c r="AY1190" s="18" t="s">
        <v>135</v>
      </c>
      <c r="BE1190" s="193">
        <f t="shared" si="14"/>
        <v>0</v>
      </c>
      <c r="BF1190" s="193">
        <f t="shared" si="15"/>
        <v>0</v>
      </c>
      <c r="BG1190" s="193">
        <f t="shared" si="16"/>
        <v>0</v>
      </c>
      <c r="BH1190" s="193">
        <f t="shared" si="17"/>
        <v>0</v>
      </c>
      <c r="BI1190" s="193">
        <f t="shared" si="18"/>
        <v>0</v>
      </c>
      <c r="BJ1190" s="18" t="s">
        <v>84</v>
      </c>
      <c r="BK1190" s="193">
        <f t="shared" si="19"/>
        <v>0</v>
      </c>
      <c r="BL1190" s="18" t="s">
        <v>171</v>
      </c>
      <c r="BM1190" s="192" t="s">
        <v>1196</v>
      </c>
    </row>
    <row r="1191" spans="1:65" s="2" customFormat="1" ht="44.25" customHeight="1">
      <c r="A1191" s="35"/>
      <c r="B1191" s="36"/>
      <c r="C1191" s="180" t="s">
        <v>680</v>
      </c>
      <c r="D1191" s="180" t="s">
        <v>136</v>
      </c>
      <c r="E1191" s="181" t="s">
        <v>1197</v>
      </c>
      <c r="F1191" s="182" t="s">
        <v>1198</v>
      </c>
      <c r="G1191" s="183" t="s">
        <v>663</v>
      </c>
      <c r="H1191" s="184">
        <v>1</v>
      </c>
      <c r="I1191" s="185"/>
      <c r="J1191" s="186">
        <f t="shared" si="10"/>
        <v>0</v>
      </c>
      <c r="K1191" s="187"/>
      <c r="L1191" s="40"/>
      <c r="M1191" s="188" t="s">
        <v>1</v>
      </c>
      <c r="N1191" s="189" t="s">
        <v>41</v>
      </c>
      <c r="O1191" s="72"/>
      <c r="P1191" s="190">
        <f t="shared" si="11"/>
        <v>0</v>
      </c>
      <c r="Q1191" s="190">
        <v>0</v>
      </c>
      <c r="R1191" s="190">
        <f t="shared" si="12"/>
        <v>0</v>
      </c>
      <c r="S1191" s="190">
        <v>0</v>
      </c>
      <c r="T1191" s="191">
        <f t="shared" si="13"/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2" t="s">
        <v>171</v>
      </c>
      <c r="AT1191" s="192" t="s">
        <v>136</v>
      </c>
      <c r="AU1191" s="192" t="s">
        <v>86</v>
      </c>
      <c r="AY1191" s="18" t="s">
        <v>135</v>
      </c>
      <c r="BE1191" s="193">
        <f t="shared" si="14"/>
        <v>0</v>
      </c>
      <c r="BF1191" s="193">
        <f t="shared" si="15"/>
        <v>0</v>
      </c>
      <c r="BG1191" s="193">
        <f t="shared" si="16"/>
        <v>0</v>
      </c>
      <c r="BH1191" s="193">
        <f t="shared" si="17"/>
        <v>0</v>
      </c>
      <c r="BI1191" s="193">
        <f t="shared" si="18"/>
        <v>0</v>
      </c>
      <c r="BJ1191" s="18" t="s">
        <v>84</v>
      </c>
      <c r="BK1191" s="193">
        <f t="shared" si="19"/>
        <v>0</v>
      </c>
      <c r="BL1191" s="18" t="s">
        <v>171</v>
      </c>
      <c r="BM1191" s="192" t="s">
        <v>1199</v>
      </c>
    </row>
    <row r="1192" spans="1:65" s="2" customFormat="1" ht="44.25" customHeight="1">
      <c r="A1192" s="35"/>
      <c r="B1192" s="36"/>
      <c r="C1192" s="180" t="s">
        <v>1200</v>
      </c>
      <c r="D1192" s="180" t="s">
        <v>136</v>
      </c>
      <c r="E1192" s="181" t="s">
        <v>1201</v>
      </c>
      <c r="F1192" s="182" t="s">
        <v>1202</v>
      </c>
      <c r="G1192" s="183" t="s">
        <v>663</v>
      </c>
      <c r="H1192" s="184">
        <v>3</v>
      </c>
      <c r="I1192" s="185"/>
      <c r="J1192" s="186">
        <f t="shared" si="10"/>
        <v>0</v>
      </c>
      <c r="K1192" s="187"/>
      <c r="L1192" s="40"/>
      <c r="M1192" s="188" t="s">
        <v>1</v>
      </c>
      <c r="N1192" s="189" t="s">
        <v>41</v>
      </c>
      <c r="O1192" s="72"/>
      <c r="P1192" s="190">
        <f t="shared" si="11"/>
        <v>0</v>
      </c>
      <c r="Q1192" s="190">
        <v>0</v>
      </c>
      <c r="R1192" s="190">
        <f t="shared" si="12"/>
        <v>0</v>
      </c>
      <c r="S1192" s="190">
        <v>0</v>
      </c>
      <c r="T1192" s="191">
        <f t="shared" si="13"/>
        <v>0</v>
      </c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R1192" s="192" t="s">
        <v>171</v>
      </c>
      <c r="AT1192" s="192" t="s">
        <v>136</v>
      </c>
      <c r="AU1192" s="192" t="s">
        <v>86</v>
      </c>
      <c r="AY1192" s="18" t="s">
        <v>135</v>
      </c>
      <c r="BE1192" s="193">
        <f t="shared" si="14"/>
        <v>0</v>
      </c>
      <c r="BF1192" s="193">
        <f t="shared" si="15"/>
        <v>0</v>
      </c>
      <c r="BG1192" s="193">
        <f t="shared" si="16"/>
        <v>0</v>
      </c>
      <c r="BH1192" s="193">
        <f t="shared" si="17"/>
        <v>0</v>
      </c>
      <c r="BI1192" s="193">
        <f t="shared" si="18"/>
        <v>0</v>
      </c>
      <c r="BJ1192" s="18" t="s">
        <v>84</v>
      </c>
      <c r="BK1192" s="193">
        <f t="shared" si="19"/>
        <v>0</v>
      </c>
      <c r="BL1192" s="18" t="s">
        <v>171</v>
      </c>
      <c r="BM1192" s="192" t="s">
        <v>1203</v>
      </c>
    </row>
    <row r="1193" spans="1:65" s="2" customFormat="1" ht="24.2" customHeight="1">
      <c r="A1193" s="35"/>
      <c r="B1193" s="36"/>
      <c r="C1193" s="180" t="s">
        <v>686</v>
      </c>
      <c r="D1193" s="180" t="s">
        <v>136</v>
      </c>
      <c r="E1193" s="181" t="s">
        <v>1204</v>
      </c>
      <c r="F1193" s="182" t="s">
        <v>1205</v>
      </c>
      <c r="G1193" s="183" t="s">
        <v>247</v>
      </c>
      <c r="H1193" s="184">
        <v>90</v>
      </c>
      <c r="I1193" s="185"/>
      <c r="J1193" s="186">
        <f t="shared" si="10"/>
        <v>0</v>
      </c>
      <c r="K1193" s="187"/>
      <c r="L1193" s="40"/>
      <c r="M1193" s="188" t="s">
        <v>1</v>
      </c>
      <c r="N1193" s="189" t="s">
        <v>41</v>
      </c>
      <c r="O1193" s="72"/>
      <c r="P1193" s="190">
        <f t="shared" si="11"/>
        <v>0</v>
      </c>
      <c r="Q1193" s="190">
        <v>0</v>
      </c>
      <c r="R1193" s="190">
        <f t="shared" si="12"/>
        <v>0</v>
      </c>
      <c r="S1193" s="190">
        <v>0</v>
      </c>
      <c r="T1193" s="191">
        <f t="shared" si="13"/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2" t="s">
        <v>171</v>
      </c>
      <c r="AT1193" s="192" t="s">
        <v>136</v>
      </c>
      <c r="AU1193" s="192" t="s">
        <v>86</v>
      </c>
      <c r="AY1193" s="18" t="s">
        <v>135</v>
      </c>
      <c r="BE1193" s="193">
        <f t="shared" si="14"/>
        <v>0</v>
      </c>
      <c r="BF1193" s="193">
        <f t="shared" si="15"/>
        <v>0</v>
      </c>
      <c r="BG1193" s="193">
        <f t="shared" si="16"/>
        <v>0</v>
      </c>
      <c r="BH1193" s="193">
        <f t="shared" si="17"/>
        <v>0</v>
      </c>
      <c r="BI1193" s="193">
        <f t="shared" si="18"/>
        <v>0</v>
      </c>
      <c r="BJ1193" s="18" t="s">
        <v>84</v>
      </c>
      <c r="BK1193" s="193">
        <f t="shared" si="19"/>
        <v>0</v>
      </c>
      <c r="BL1193" s="18" t="s">
        <v>171</v>
      </c>
      <c r="BM1193" s="192" t="s">
        <v>1206</v>
      </c>
    </row>
    <row r="1194" spans="1:65" s="2" customFormat="1" ht="33" customHeight="1">
      <c r="A1194" s="35"/>
      <c r="B1194" s="36"/>
      <c r="C1194" s="180" t="s">
        <v>1207</v>
      </c>
      <c r="D1194" s="180" t="s">
        <v>136</v>
      </c>
      <c r="E1194" s="181" t="s">
        <v>1208</v>
      </c>
      <c r="F1194" s="182" t="s">
        <v>1209</v>
      </c>
      <c r="G1194" s="183" t="s">
        <v>247</v>
      </c>
      <c r="H1194" s="184">
        <v>4.1</v>
      </c>
      <c r="I1194" s="185"/>
      <c r="J1194" s="186">
        <f t="shared" si="10"/>
        <v>0</v>
      </c>
      <c r="K1194" s="187"/>
      <c r="L1194" s="40"/>
      <c r="M1194" s="188" t="s">
        <v>1</v>
      </c>
      <c r="N1194" s="189" t="s">
        <v>41</v>
      </c>
      <c r="O1194" s="72"/>
      <c r="P1194" s="190">
        <f t="shared" si="11"/>
        <v>0</v>
      </c>
      <c r="Q1194" s="190">
        <v>0</v>
      </c>
      <c r="R1194" s="190">
        <f t="shared" si="12"/>
        <v>0</v>
      </c>
      <c r="S1194" s="190">
        <v>0</v>
      </c>
      <c r="T1194" s="191">
        <f t="shared" si="13"/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2" t="s">
        <v>171</v>
      </c>
      <c r="AT1194" s="192" t="s">
        <v>136</v>
      </c>
      <c r="AU1194" s="192" t="s">
        <v>86</v>
      </c>
      <c r="AY1194" s="18" t="s">
        <v>135</v>
      </c>
      <c r="BE1194" s="193">
        <f t="shared" si="14"/>
        <v>0</v>
      </c>
      <c r="BF1194" s="193">
        <f t="shared" si="15"/>
        <v>0</v>
      </c>
      <c r="BG1194" s="193">
        <f t="shared" si="16"/>
        <v>0</v>
      </c>
      <c r="BH1194" s="193">
        <f t="shared" si="17"/>
        <v>0</v>
      </c>
      <c r="BI1194" s="193">
        <f t="shared" si="18"/>
        <v>0</v>
      </c>
      <c r="BJ1194" s="18" t="s">
        <v>84</v>
      </c>
      <c r="BK1194" s="193">
        <f t="shared" si="19"/>
        <v>0</v>
      </c>
      <c r="BL1194" s="18" t="s">
        <v>171</v>
      </c>
      <c r="BM1194" s="192" t="s">
        <v>1210</v>
      </c>
    </row>
    <row r="1195" spans="1:65" s="2" customFormat="1" ht="24.2" customHeight="1">
      <c r="A1195" s="35"/>
      <c r="B1195" s="36"/>
      <c r="C1195" s="180" t="s">
        <v>691</v>
      </c>
      <c r="D1195" s="180" t="s">
        <v>136</v>
      </c>
      <c r="E1195" s="181" t="s">
        <v>1211</v>
      </c>
      <c r="F1195" s="182" t="s">
        <v>1212</v>
      </c>
      <c r="G1195" s="183" t="s">
        <v>740</v>
      </c>
      <c r="H1195" s="266"/>
      <c r="I1195" s="185"/>
      <c r="J1195" s="186">
        <f t="shared" si="10"/>
        <v>0</v>
      </c>
      <c r="K1195" s="187"/>
      <c r="L1195" s="40"/>
      <c r="M1195" s="188" t="s">
        <v>1</v>
      </c>
      <c r="N1195" s="189" t="s">
        <v>41</v>
      </c>
      <c r="O1195" s="72"/>
      <c r="P1195" s="190">
        <f t="shared" si="11"/>
        <v>0</v>
      </c>
      <c r="Q1195" s="190">
        <v>0</v>
      </c>
      <c r="R1195" s="190">
        <f t="shared" si="12"/>
        <v>0</v>
      </c>
      <c r="S1195" s="190">
        <v>0</v>
      </c>
      <c r="T1195" s="191">
        <f t="shared" si="13"/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192" t="s">
        <v>171</v>
      </c>
      <c r="AT1195" s="192" t="s">
        <v>136</v>
      </c>
      <c r="AU1195" s="192" t="s">
        <v>86</v>
      </c>
      <c r="AY1195" s="18" t="s">
        <v>135</v>
      </c>
      <c r="BE1195" s="193">
        <f t="shared" si="14"/>
        <v>0</v>
      </c>
      <c r="BF1195" s="193">
        <f t="shared" si="15"/>
        <v>0</v>
      </c>
      <c r="BG1195" s="193">
        <f t="shared" si="16"/>
        <v>0</v>
      </c>
      <c r="BH1195" s="193">
        <f t="shared" si="17"/>
        <v>0</v>
      </c>
      <c r="BI1195" s="193">
        <f t="shared" si="18"/>
        <v>0</v>
      </c>
      <c r="BJ1195" s="18" t="s">
        <v>84</v>
      </c>
      <c r="BK1195" s="193">
        <f t="shared" si="19"/>
        <v>0</v>
      </c>
      <c r="BL1195" s="18" t="s">
        <v>171</v>
      </c>
      <c r="BM1195" s="192" t="s">
        <v>1213</v>
      </c>
    </row>
    <row r="1196" spans="2:63" s="11" customFormat="1" ht="22.9" customHeight="1">
      <c r="B1196" s="166"/>
      <c r="C1196" s="167"/>
      <c r="D1196" s="168" t="s">
        <v>75</v>
      </c>
      <c r="E1196" s="210" t="s">
        <v>1214</v>
      </c>
      <c r="F1196" s="210" t="s">
        <v>1215</v>
      </c>
      <c r="G1196" s="167"/>
      <c r="H1196" s="167"/>
      <c r="I1196" s="170"/>
      <c r="J1196" s="211">
        <f>BK1196</f>
        <v>0</v>
      </c>
      <c r="K1196" s="167"/>
      <c r="L1196" s="172"/>
      <c r="M1196" s="173"/>
      <c r="N1196" s="174"/>
      <c r="O1196" s="174"/>
      <c r="P1196" s="175">
        <f>SUM(P1197:P1383)</f>
        <v>0</v>
      </c>
      <c r="Q1196" s="174"/>
      <c r="R1196" s="175">
        <f>SUM(R1197:R1383)</f>
        <v>0</v>
      </c>
      <c r="S1196" s="174"/>
      <c r="T1196" s="176">
        <f>SUM(T1197:T1383)</f>
        <v>0</v>
      </c>
      <c r="AR1196" s="177" t="s">
        <v>86</v>
      </c>
      <c r="AT1196" s="178" t="s">
        <v>75</v>
      </c>
      <c r="AU1196" s="178" t="s">
        <v>84</v>
      </c>
      <c r="AY1196" s="177" t="s">
        <v>135</v>
      </c>
      <c r="BK1196" s="179">
        <f>SUM(BK1197:BK1383)</f>
        <v>0</v>
      </c>
    </row>
    <row r="1197" spans="1:65" s="2" customFormat="1" ht="16.5" customHeight="1">
      <c r="A1197" s="35"/>
      <c r="B1197" s="36"/>
      <c r="C1197" s="180" t="s">
        <v>1216</v>
      </c>
      <c r="D1197" s="180" t="s">
        <v>136</v>
      </c>
      <c r="E1197" s="181" t="s">
        <v>1217</v>
      </c>
      <c r="F1197" s="182" t="s">
        <v>1218</v>
      </c>
      <c r="G1197" s="183" t="s">
        <v>269</v>
      </c>
      <c r="H1197" s="184">
        <v>154.464</v>
      </c>
      <c r="I1197" s="185"/>
      <c r="J1197" s="186">
        <f>ROUND(I1197*H1197,2)</f>
        <v>0</v>
      </c>
      <c r="K1197" s="187"/>
      <c r="L1197" s="40"/>
      <c r="M1197" s="188" t="s">
        <v>1</v>
      </c>
      <c r="N1197" s="189" t="s">
        <v>41</v>
      </c>
      <c r="O1197" s="72"/>
      <c r="P1197" s="190">
        <f>O1197*H1197</f>
        <v>0</v>
      </c>
      <c r="Q1197" s="190">
        <v>0</v>
      </c>
      <c r="R1197" s="190">
        <f>Q1197*H1197</f>
        <v>0</v>
      </c>
      <c r="S1197" s="190">
        <v>0</v>
      </c>
      <c r="T1197" s="191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2" t="s">
        <v>171</v>
      </c>
      <c r="AT1197" s="192" t="s">
        <v>136</v>
      </c>
      <c r="AU1197" s="192" t="s">
        <v>86</v>
      </c>
      <c r="AY1197" s="18" t="s">
        <v>135</v>
      </c>
      <c r="BE1197" s="193">
        <f>IF(N1197="základní",J1197,0)</f>
        <v>0</v>
      </c>
      <c r="BF1197" s="193">
        <f>IF(N1197="snížená",J1197,0)</f>
        <v>0</v>
      </c>
      <c r="BG1197" s="193">
        <f>IF(N1197="zákl. přenesená",J1197,0)</f>
        <v>0</v>
      </c>
      <c r="BH1197" s="193">
        <f>IF(N1197="sníž. přenesená",J1197,0)</f>
        <v>0</v>
      </c>
      <c r="BI1197" s="193">
        <f>IF(N1197="nulová",J1197,0)</f>
        <v>0</v>
      </c>
      <c r="BJ1197" s="18" t="s">
        <v>84</v>
      </c>
      <c r="BK1197" s="193">
        <f>ROUND(I1197*H1197,2)</f>
        <v>0</v>
      </c>
      <c r="BL1197" s="18" t="s">
        <v>171</v>
      </c>
      <c r="BM1197" s="192" t="s">
        <v>1219</v>
      </c>
    </row>
    <row r="1198" spans="2:51" s="13" customFormat="1" ht="12">
      <c r="B1198" s="212"/>
      <c r="C1198" s="213"/>
      <c r="D1198" s="194" t="s">
        <v>237</v>
      </c>
      <c r="E1198" s="214" t="s">
        <v>1</v>
      </c>
      <c r="F1198" s="215" t="s">
        <v>1220</v>
      </c>
      <c r="G1198" s="213"/>
      <c r="H1198" s="214" t="s">
        <v>1</v>
      </c>
      <c r="I1198" s="216"/>
      <c r="J1198" s="213"/>
      <c r="K1198" s="213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237</v>
      </c>
      <c r="AU1198" s="221" t="s">
        <v>86</v>
      </c>
      <c r="AV1198" s="13" t="s">
        <v>84</v>
      </c>
      <c r="AW1198" s="13" t="s">
        <v>32</v>
      </c>
      <c r="AX1198" s="13" t="s">
        <v>76</v>
      </c>
      <c r="AY1198" s="221" t="s">
        <v>135</v>
      </c>
    </row>
    <row r="1199" spans="2:51" s="14" customFormat="1" ht="12">
      <c r="B1199" s="222"/>
      <c r="C1199" s="223"/>
      <c r="D1199" s="194" t="s">
        <v>237</v>
      </c>
      <c r="E1199" s="224" t="s">
        <v>1</v>
      </c>
      <c r="F1199" s="225" t="s">
        <v>1221</v>
      </c>
      <c r="G1199" s="223"/>
      <c r="H1199" s="226">
        <v>58.464</v>
      </c>
      <c r="I1199" s="227"/>
      <c r="J1199" s="223"/>
      <c r="K1199" s="223"/>
      <c r="L1199" s="228"/>
      <c r="M1199" s="229"/>
      <c r="N1199" s="230"/>
      <c r="O1199" s="230"/>
      <c r="P1199" s="230"/>
      <c r="Q1199" s="230"/>
      <c r="R1199" s="230"/>
      <c r="S1199" s="230"/>
      <c r="T1199" s="231"/>
      <c r="AT1199" s="232" t="s">
        <v>237</v>
      </c>
      <c r="AU1199" s="232" t="s">
        <v>86</v>
      </c>
      <c r="AV1199" s="14" t="s">
        <v>86</v>
      </c>
      <c r="AW1199" s="14" t="s">
        <v>32</v>
      </c>
      <c r="AX1199" s="14" t="s">
        <v>76</v>
      </c>
      <c r="AY1199" s="232" t="s">
        <v>135</v>
      </c>
    </row>
    <row r="1200" spans="2:51" s="13" customFormat="1" ht="12">
      <c r="B1200" s="212"/>
      <c r="C1200" s="213"/>
      <c r="D1200" s="194" t="s">
        <v>237</v>
      </c>
      <c r="E1200" s="214" t="s">
        <v>1</v>
      </c>
      <c r="F1200" s="215" t="s">
        <v>1222</v>
      </c>
      <c r="G1200" s="213"/>
      <c r="H1200" s="214" t="s">
        <v>1</v>
      </c>
      <c r="I1200" s="216"/>
      <c r="J1200" s="213"/>
      <c r="K1200" s="213"/>
      <c r="L1200" s="217"/>
      <c r="M1200" s="218"/>
      <c r="N1200" s="219"/>
      <c r="O1200" s="219"/>
      <c r="P1200" s="219"/>
      <c r="Q1200" s="219"/>
      <c r="R1200" s="219"/>
      <c r="S1200" s="219"/>
      <c r="T1200" s="220"/>
      <c r="AT1200" s="221" t="s">
        <v>237</v>
      </c>
      <c r="AU1200" s="221" t="s">
        <v>86</v>
      </c>
      <c r="AV1200" s="13" t="s">
        <v>84</v>
      </c>
      <c r="AW1200" s="13" t="s">
        <v>32</v>
      </c>
      <c r="AX1200" s="13" t="s">
        <v>76</v>
      </c>
      <c r="AY1200" s="221" t="s">
        <v>135</v>
      </c>
    </row>
    <row r="1201" spans="2:51" s="14" customFormat="1" ht="12">
      <c r="B1201" s="222"/>
      <c r="C1201" s="223"/>
      <c r="D1201" s="194" t="s">
        <v>237</v>
      </c>
      <c r="E1201" s="224" t="s">
        <v>1</v>
      </c>
      <c r="F1201" s="225" t="s">
        <v>1223</v>
      </c>
      <c r="G1201" s="223"/>
      <c r="H1201" s="226">
        <v>87</v>
      </c>
      <c r="I1201" s="227"/>
      <c r="J1201" s="223"/>
      <c r="K1201" s="223"/>
      <c r="L1201" s="228"/>
      <c r="M1201" s="229"/>
      <c r="N1201" s="230"/>
      <c r="O1201" s="230"/>
      <c r="P1201" s="230"/>
      <c r="Q1201" s="230"/>
      <c r="R1201" s="230"/>
      <c r="S1201" s="230"/>
      <c r="T1201" s="231"/>
      <c r="AT1201" s="232" t="s">
        <v>237</v>
      </c>
      <c r="AU1201" s="232" t="s">
        <v>86</v>
      </c>
      <c r="AV1201" s="14" t="s">
        <v>86</v>
      </c>
      <c r="AW1201" s="14" t="s">
        <v>32</v>
      </c>
      <c r="AX1201" s="14" t="s">
        <v>76</v>
      </c>
      <c r="AY1201" s="232" t="s">
        <v>135</v>
      </c>
    </row>
    <row r="1202" spans="2:51" s="13" customFormat="1" ht="12">
      <c r="B1202" s="212"/>
      <c r="C1202" s="213"/>
      <c r="D1202" s="194" t="s">
        <v>237</v>
      </c>
      <c r="E1202" s="214" t="s">
        <v>1</v>
      </c>
      <c r="F1202" s="215" t="s">
        <v>1224</v>
      </c>
      <c r="G1202" s="213"/>
      <c r="H1202" s="214" t="s">
        <v>1</v>
      </c>
      <c r="I1202" s="216"/>
      <c r="J1202" s="213"/>
      <c r="K1202" s="213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237</v>
      </c>
      <c r="AU1202" s="221" t="s">
        <v>86</v>
      </c>
      <c r="AV1202" s="13" t="s">
        <v>84</v>
      </c>
      <c r="AW1202" s="13" t="s">
        <v>32</v>
      </c>
      <c r="AX1202" s="13" t="s">
        <v>76</v>
      </c>
      <c r="AY1202" s="221" t="s">
        <v>135</v>
      </c>
    </row>
    <row r="1203" spans="2:51" s="14" customFormat="1" ht="12">
      <c r="B1203" s="222"/>
      <c r="C1203" s="223"/>
      <c r="D1203" s="194" t="s">
        <v>237</v>
      </c>
      <c r="E1203" s="224" t="s">
        <v>1</v>
      </c>
      <c r="F1203" s="225" t="s">
        <v>1225</v>
      </c>
      <c r="G1203" s="223"/>
      <c r="H1203" s="226">
        <v>9</v>
      </c>
      <c r="I1203" s="227"/>
      <c r="J1203" s="223"/>
      <c r="K1203" s="223"/>
      <c r="L1203" s="228"/>
      <c r="M1203" s="229"/>
      <c r="N1203" s="230"/>
      <c r="O1203" s="230"/>
      <c r="P1203" s="230"/>
      <c r="Q1203" s="230"/>
      <c r="R1203" s="230"/>
      <c r="S1203" s="230"/>
      <c r="T1203" s="231"/>
      <c r="AT1203" s="232" t="s">
        <v>237</v>
      </c>
      <c r="AU1203" s="232" t="s">
        <v>86</v>
      </c>
      <c r="AV1203" s="14" t="s">
        <v>86</v>
      </c>
      <c r="AW1203" s="14" t="s">
        <v>32</v>
      </c>
      <c r="AX1203" s="14" t="s">
        <v>76</v>
      </c>
      <c r="AY1203" s="232" t="s">
        <v>135</v>
      </c>
    </row>
    <row r="1204" spans="2:51" s="15" customFormat="1" ht="12">
      <c r="B1204" s="233"/>
      <c r="C1204" s="234"/>
      <c r="D1204" s="194" t="s">
        <v>237</v>
      </c>
      <c r="E1204" s="235" t="s">
        <v>1</v>
      </c>
      <c r="F1204" s="236" t="s">
        <v>240</v>
      </c>
      <c r="G1204" s="234"/>
      <c r="H1204" s="237">
        <v>154.464</v>
      </c>
      <c r="I1204" s="238"/>
      <c r="J1204" s="234"/>
      <c r="K1204" s="234"/>
      <c r="L1204" s="239"/>
      <c r="M1204" s="240"/>
      <c r="N1204" s="241"/>
      <c r="O1204" s="241"/>
      <c r="P1204" s="241"/>
      <c r="Q1204" s="241"/>
      <c r="R1204" s="241"/>
      <c r="S1204" s="241"/>
      <c r="T1204" s="242"/>
      <c r="AT1204" s="243" t="s">
        <v>237</v>
      </c>
      <c r="AU1204" s="243" t="s">
        <v>86</v>
      </c>
      <c r="AV1204" s="15" t="s">
        <v>140</v>
      </c>
      <c r="AW1204" s="15" t="s">
        <v>32</v>
      </c>
      <c r="AX1204" s="15" t="s">
        <v>84</v>
      </c>
      <c r="AY1204" s="243" t="s">
        <v>135</v>
      </c>
    </row>
    <row r="1205" spans="1:65" s="2" customFormat="1" ht="16.5" customHeight="1">
      <c r="A1205" s="35"/>
      <c r="B1205" s="36"/>
      <c r="C1205" s="244" t="s">
        <v>698</v>
      </c>
      <c r="D1205" s="244" t="s">
        <v>251</v>
      </c>
      <c r="E1205" s="245" t="s">
        <v>1226</v>
      </c>
      <c r="F1205" s="246" t="s">
        <v>1227</v>
      </c>
      <c r="G1205" s="247" t="s">
        <v>269</v>
      </c>
      <c r="H1205" s="248">
        <v>154.464</v>
      </c>
      <c r="I1205" s="249"/>
      <c r="J1205" s="250">
        <f>ROUND(I1205*H1205,2)</f>
        <v>0</v>
      </c>
      <c r="K1205" s="251"/>
      <c r="L1205" s="252"/>
      <c r="M1205" s="253" t="s">
        <v>1</v>
      </c>
      <c r="N1205" s="254" t="s">
        <v>41</v>
      </c>
      <c r="O1205" s="72"/>
      <c r="P1205" s="190">
        <f>O1205*H1205</f>
        <v>0</v>
      </c>
      <c r="Q1205" s="190">
        <v>0</v>
      </c>
      <c r="R1205" s="190">
        <f>Q1205*H1205</f>
        <v>0</v>
      </c>
      <c r="S1205" s="190">
        <v>0</v>
      </c>
      <c r="T1205" s="191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2" t="s">
        <v>289</v>
      </c>
      <c r="AT1205" s="192" t="s">
        <v>251</v>
      </c>
      <c r="AU1205" s="192" t="s">
        <v>86</v>
      </c>
      <c r="AY1205" s="18" t="s">
        <v>135</v>
      </c>
      <c r="BE1205" s="193">
        <f>IF(N1205="základní",J1205,0)</f>
        <v>0</v>
      </c>
      <c r="BF1205" s="193">
        <f>IF(N1205="snížená",J1205,0)</f>
        <v>0</v>
      </c>
      <c r="BG1205" s="193">
        <f>IF(N1205="zákl. přenesená",J1205,0)</f>
        <v>0</v>
      </c>
      <c r="BH1205" s="193">
        <f>IF(N1205="sníž. přenesená",J1205,0)</f>
        <v>0</v>
      </c>
      <c r="BI1205" s="193">
        <f>IF(N1205="nulová",J1205,0)</f>
        <v>0</v>
      </c>
      <c r="BJ1205" s="18" t="s">
        <v>84</v>
      </c>
      <c r="BK1205" s="193">
        <f>ROUND(I1205*H1205,2)</f>
        <v>0</v>
      </c>
      <c r="BL1205" s="18" t="s">
        <v>171</v>
      </c>
      <c r="BM1205" s="192" t="s">
        <v>1228</v>
      </c>
    </row>
    <row r="1206" spans="2:51" s="13" customFormat="1" ht="12">
      <c r="B1206" s="212"/>
      <c r="C1206" s="213"/>
      <c r="D1206" s="194" t="s">
        <v>237</v>
      </c>
      <c r="E1206" s="214" t="s">
        <v>1</v>
      </c>
      <c r="F1206" s="215" t="s">
        <v>1220</v>
      </c>
      <c r="G1206" s="213"/>
      <c r="H1206" s="214" t="s">
        <v>1</v>
      </c>
      <c r="I1206" s="216"/>
      <c r="J1206" s="213"/>
      <c r="K1206" s="213"/>
      <c r="L1206" s="217"/>
      <c r="M1206" s="218"/>
      <c r="N1206" s="219"/>
      <c r="O1206" s="219"/>
      <c r="P1206" s="219"/>
      <c r="Q1206" s="219"/>
      <c r="R1206" s="219"/>
      <c r="S1206" s="219"/>
      <c r="T1206" s="220"/>
      <c r="AT1206" s="221" t="s">
        <v>237</v>
      </c>
      <c r="AU1206" s="221" t="s">
        <v>86</v>
      </c>
      <c r="AV1206" s="13" t="s">
        <v>84</v>
      </c>
      <c r="AW1206" s="13" t="s">
        <v>32</v>
      </c>
      <c r="AX1206" s="13" t="s">
        <v>76</v>
      </c>
      <c r="AY1206" s="221" t="s">
        <v>135</v>
      </c>
    </row>
    <row r="1207" spans="2:51" s="14" customFormat="1" ht="12">
      <c r="B1207" s="222"/>
      <c r="C1207" s="223"/>
      <c r="D1207" s="194" t="s">
        <v>237</v>
      </c>
      <c r="E1207" s="224" t="s">
        <v>1</v>
      </c>
      <c r="F1207" s="225" t="s">
        <v>1221</v>
      </c>
      <c r="G1207" s="223"/>
      <c r="H1207" s="226">
        <v>58.464</v>
      </c>
      <c r="I1207" s="227"/>
      <c r="J1207" s="223"/>
      <c r="K1207" s="223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237</v>
      </c>
      <c r="AU1207" s="232" t="s">
        <v>86</v>
      </c>
      <c r="AV1207" s="14" t="s">
        <v>86</v>
      </c>
      <c r="AW1207" s="14" t="s">
        <v>32</v>
      </c>
      <c r="AX1207" s="14" t="s">
        <v>76</v>
      </c>
      <c r="AY1207" s="232" t="s">
        <v>135</v>
      </c>
    </row>
    <row r="1208" spans="2:51" s="13" customFormat="1" ht="12">
      <c r="B1208" s="212"/>
      <c r="C1208" s="213"/>
      <c r="D1208" s="194" t="s">
        <v>237</v>
      </c>
      <c r="E1208" s="214" t="s">
        <v>1</v>
      </c>
      <c r="F1208" s="215" t="s">
        <v>1222</v>
      </c>
      <c r="G1208" s="213"/>
      <c r="H1208" s="214" t="s">
        <v>1</v>
      </c>
      <c r="I1208" s="216"/>
      <c r="J1208" s="213"/>
      <c r="K1208" s="213"/>
      <c r="L1208" s="217"/>
      <c r="M1208" s="218"/>
      <c r="N1208" s="219"/>
      <c r="O1208" s="219"/>
      <c r="P1208" s="219"/>
      <c r="Q1208" s="219"/>
      <c r="R1208" s="219"/>
      <c r="S1208" s="219"/>
      <c r="T1208" s="220"/>
      <c r="AT1208" s="221" t="s">
        <v>237</v>
      </c>
      <c r="AU1208" s="221" t="s">
        <v>86</v>
      </c>
      <c r="AV1208" s="13" t="s">
        <v>84</v>
      </c>
      <c r="AW1208" s="13" t="s">
        <v>32</v>
      </c>
      <c r="AX1208" s="13" t="s">
        <v>76</v>
      </c>
      <c r="AY1208" s="221" t="s">
        <v>135</v>
      </c>
    </row>
    <row r="1209" spans="2:51" s="14" customFormat="1" ht="12">
      <c r="B1209" s="222"/>
      <c r="C1209" s="223"/>
      <c r="D1209" s="194" t="s">
        <v>237</v>
      </c>
      <c r="E1209" s="224" t="s">
        <v>1</v>
      </c>
      <c r="F1209" s="225" t="s">
        <v>1223</v>
      </c>
      <c r="G1209" s="223"/>
      <c r="H1209" s="226">
        <v>87</v>
      </c>
      <c r="I1209" s="227"/>
      <c r="J1209" s="223"/>
      <c r="K1209" s="223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237</v>
      </c>
      <c r="AU1209" s="232" t="s">
        <v>86</v>
      </c>
      <c r="AV1209" s="14" t="s">
        <v>86</v>
      </c>
      <c r="AW1209" s="14" t="s">
        <v>32</v>
      </c>
      <c r="AX1209" s="14" t="s">
        <v>76</v>
      </c>
      <c r="AY1209" s="232" t="s">
        <v>135</v>
      </c>
    </row>
    <row r="1210" spans="2:51" s="13" customFormat="1" ht="12">
      <c r="B1210" s="212"/>
      <c r="C1210" s="213"/>
      <c r="D1210" s="194" t="s">
        <v>237</v>
      </c>
      <c r="E1210" s="214" t="s">
        <v>1</v>
      </c>
      <c r="F1210" s="215" t="s">
        <v>1224</v>
      </c>
      <c r="G1210" s="213"/>
      <c r="H1210" s="214" t="s">
        <v>1</v>
      </c>
      <c r="I1210" s="216"/>
      <c r="J1210" s="213"/>
      <c r="K1210" s="213"/>
      <c r="L1210" s="217"/>
      <c r="M1210" s="218"/>
      <c r="N1210" s="219"/>
      <c r="O1210" s="219"/>
      <c r="P1210" s="219"/>
      <c r="Q1210" s="219"/>
      <c r="R1210" s="219"/>
      <c r="S1210" s="219"/>
      <c r="T1210" s="220"/>
      <c r="AT1210" s="221" t="s">
        <v>237</v>
      </c>
      <c r="AU1210" s="221" t="s">
        <v>86</v>
      </c>
      <c r="AV1210" s="13" t="s">
        <v>84</v>
      </c>
      <c r="AW1210" s="13" t="s">
        <v>32</v>
      </c>
      <c r="AX1210" s="13" t="s">
        <v>76</v>
      </c>
      <c r="AY1210" s="221" t="s">
        <v>135</v>
      </c>
    </row>
    <row r="1211" spans="2:51" s="14" customFormat="1" ht="12">
      <c r="B1211" s="222"/>
      <c r="C1211" s="223"/>
      <c r="D1211" s="194" t="s">
        <v>237</v>
      </c>
      <c r="E1211" s="224" t="s">
        <v>1</v>
      </c>
      <c r="F1211" s="225" t="s">
        <v>1225</v>
      </c>
      <c r="G1211" s="223"/>
      <c r="H1211" s="226">
        <v>9</v>
      </c>
      <c r="I1211" s="227"/>
      <c r="J1211" s="223"/>
      <c r="K1211" s="223"/>
      <c r="L1211" s="228"/>
      <c r="M1211" s="229"/>
      <c r="N1211" s="230"/>
      <c r="O1211" s="230"/>
      <c r="P1211" s="230"/>
      <c r="Q1211" s="230"/>
      <c r="R1211" s="230"/>
      <c r="S1211" s="230"/>
      <c r="T1211" s="231"/>
      <c r="AT1211" s="232" t="s">
        <v>237</v>
      </c>
      <c r="AU1211" s="232" t="s">
        <v>86</v>
      </c>
      <c r="AV1211" s="14" t="s">
        <v>86</v>
      </c>
      <c r="AW1211" s="14" t="s">
        <v>32</v>
      </c>
      <c r="AX1211" s="14" t="s">
        <v>76</v>
      </c>
      <c r="AY1211" s="232" t="s">
        <v>135</v>
      </c>
    </row>
    <row r="1212" spans="2:51" s="15" customFormat="1" ht="12">
      <c r="B1212" s="233"/>
      <c r="C1212" s="234"/>
      <c r="D1212" s="194" t="s">
        <v>237</v>
      </c>
      <c r="E1212" s="235" t="s">
        <v>1</v>
      </c>
      <c r="F1212" s="236" t="s">
        <v>240</v>
      </c>
      <c r="G1212" s="234"/>
      <c r="H1212" s="237">
        <v>154.464</v>
      </c>
      <c r="I1212" s="238"/>
      <c r="J1212" s="234"/>
      <c r="K1212" s="234"/>
      <c r="L1212" s="239"/>
      <c r="M1212" s="240"/>
      <c r="N1212" s="241"/>
      <c r="O1212" s="241"/>
      <c r="P1212" s="241"/>
      <c r="Q1212" s="241"/>
      <c r="R1212" s="241"/>
      <c r="S1212" s="241"/>
      <c r="T1212" s="242"/>
      <c r="AT1212" s="243" t="s">
        <v>237</v>
      </c>
      <c r="AU1212" s="243" t="s">
        <v>86</v>
      </c>
      <c r="AV1212" s="15" t="s">
        <v>140</v>
      </c>
      <c r="AW1212" s="15" t="s">
        <v>32</v>
      </c>
      <c r="AX1212" s="15" t="s">
        <v>84</v>
      </c>
      <c r="AY1212" s="243" t="s">
        <v>135</v>
      </c>
    </row>
    <row r="1213" spans="1:65" s="2" customFormat="1" ht="24.2" customHeight="1">
      <c r="A1213" s="35"/>
      <c r="B1213" s="36"/>
      <c r="C1213" s="180" t="s">
        <v>1229</v>
      </c>
      <c r="D1213" s="180" t="s">
        <v>136</v>
      </c>
      <c r="E1213" s="181" t="s">
        <v>1230</v>
      </c>
      <c r="F1213" s="182" t="s">
        <v>1231</v>
      </c>
      <c r="G1213" s="183" t="s">
        <v>269</v>
      </c>
      <c r="H1213" s="184">
        <v>167.73</v>
      </c>
      <c r="I1213" s="185"/>
      <c r="J1213" s="186">
        <f>ROUND(I1213*H1213,2)</f>
        <v>0</v>
      </c>
      <c r="K1213" s="187"/>
      <c r="L1213" s="40"/>
      <c r="M1213" s="188" t="s">
        <v>1</v>
      </c>
      <c r="N1213" s="189" t="s">
        <v>41</v>
      </c>
      <c r="O1213" s="72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2" t="s">
        <v>171</v>
      </c>
      <c r="AT1213" s="192" t="s">
        <v>136</v>
      </c>
      <c r="AU1213" s="192" t="s">
        <v>86</v>
      </c>
      <c r="AY1213" s="18" t="s">
        <v>135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8" t="s">
        <v>84</v>
      </c>
      <c r="BK1213" s="193">
        <f>ROUND(I1213*H1213,2)</f>
        <v>0</v>
      </c>
      <c r="BL1213" s="18" t="s">
        <v>171</v>
      </c>
      <c r="BM1213" s="192" t="s">
        <v>1232</v>
      </c>
    </row>
    <row r="1214" spans="2:51" s="13" customFormat="1" ht="12">
      <c r="B1214" s="212"/>
      <c r="C1214" s="213"/>
      <c r="D1214" s="194" t="s">
        <v>237</v>
      </c>
      <c r="E1214" s="214" t="s">
        <v>1</v>
      </c>
      <c r="F1214" s="215" t="s">
        <v>566</v>
      </c>
      <c r="G1214" s="213"/>
      <c r="H1214" s="214" t="s">
        <v>1</v>
      </c>
      <c r="I1214" s="216"/>
      <c r="J1214" s="213"/>
      <c r="K1214" s="213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237</v>
      </c>
      <c r="AU1214" s="221" t="s">
        <v>86</v>
      </c>
      <c r="AV1214" s="13" t="s">
        <v>84</v>
      </c>
      <c r="AW1214" s="13" t="s">
        <v>32</v>
      </c>
      <c r="AX1214" s="13" t="s">
        <v>76</v>
      </c>
      <c r="AY1214" s="221" t="s">
        <v>135</v>
      </c>
    </row>
    <row r="1215" spans="2:51" s="14" customFormat="1" ht="12">
      <c r="B1215" s="222"/>
      <c r="C1215" s="223"/>
      <c r="D1215" s="194" t="s">
        <v>237</v>
      </c>
      <c r="E1215" s="224" t="s">
        <v>1</v>
      </c>
      <c r="F1215" s="225" t="s">
        <v>567</v>
      </c>
      <c r="G1215" s="223"/>
      <c r="H1215" s="226">
        <v>15.3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237</v>
      </c>
      <c r="AU1215" s="232" t="s">
        <v>86</v>
      </c>
      <c r="AV1215" s="14" t="s">
        <v>86</v>
      </c>
      <c r="AW1215" s="14" t="s">
        <v>32</v>
      </c>
      <c r="AX1215" s="14" t="s">
        <v>76</v>
      </c>
      <c r="AY1215" s="232" t="s">
        <v>135</v>
      </c>
    </row>
    <row r="1216" spans="2:51" s="13" customFormat="1" ht="12">
      <c r="B1216" s="212"/>
      <c r="C1216" s="213"/>
      <c r="D1216" s="194" t="s">
        <v>237</v>
      </c>
      <c r="E1216" s="214" t="s">
        <v>1</v>
      </c>
      <c r="F1216" s="215" t="s">
        <v>568</v>
      </c>
      <c r="G1216" s="213"/>
      <c r="H1216" s="214" t="s">
        <v>1</v>
      </c>
      <c r="I1216" s="216"/>
      <c r="J1216" s="213"/>
      <c r="K1216" s="213"/>
      <c r="L1216" s="217"/>
      <c r="M1216" s="218"/>
      <c r="N1216" s="219"/>
      <c r="O1216" s="219"/>
      <c r="P1216" s="219"/>
      <c r="Q1216" s="219"/>
      <c r="R1216" s="219"/>
      <c r="S1216" s="219"/>
      <c r="T1216" s="220"/>
      <c r="AT1216" s="221" t="s">
        <v>237</v>
      </c>
      <c r="AU1216" s="221" t="s">
        <v>86</v>
      </c>
      <c r="AV1216" s="13" t="s">
        <v>84</v>
      </c>
      <c r="AW1216" s="13" t="s">
        <v>32</v>
      </c>
      <c r="AX1216" s="13" t="s">
        <v>76</v>
      </c>
      <c r="AY1216" s="221" t="s">
        <v>135</v>
      </c>
    </row>
    <row r="1217" spans="2:51" s="14" customFormat="1" ht="12">
      <c r="B1217" s="222"/>
      <c r="C1217" s="223"/>
      <c r="D1217" s="194" t="s">
        <v>237</v>
      </c>
      <c r="E1217" s="224" t="s">
        <v>1</v>
      </c>
      <c r="F1217" s="225" t="s">
        <v>1233</v>
      </c>
      <c r="G1217" s="223"/>
      <c r="H1217" s="226">
        <v>55.33</v>
      </c>
      <c r="I1217" s="227"/>
      <c r="J1217" s="223"/>
      <c r="K1217" s="223"/>
      <c r="L1217" s="228"/>
      <c r="M1217" s="229"/>
      <c r="N1217" s="230"/>
      <c r="O1217" s="230"/>
      <c r="P1217" s="230"/>
      <c r="Q1217" s="230"/>
      <c r="R1217" s="230"/>
      <c r="S1217" s="230"/>
      <c r="T1217" s="231"/>
      <c r="AT1217" s="232" t="s">
        <v>237</v>
      </c>
      <c r="AU1217" s="232" t="s">
        <v>86</v>
      </c>
      <c r="AV1217" s="14" t="s">
        <v>86</v>
      </c>
      <c r="AW1217" s="14" t="s">
        <v>32</v>
      </c>
      <c r="AX1217" s="14" t="s">
        <v>76</v>
      </c>
      <c r="AY1217" s="232" t="s">
        <v>135</v>
      </c>
    </row>
    <row r="1218" spans="2:51" s="13" customFormat="1" ht="12">
      <c r="B1218" s="212"/>
      <c r="C1218" s="213"/>
      <c r="D1218" s="194" t="s">
        <v>237</v>
      </c>
      <c r="E1218" s="214" t="s">
        <v>1</v>
      </c>
      <c r="F1218" s="215" t="s">
        <v>570</v>
      </c>
      <c r="G1218" s="213"/>
      <c r="H1218" s="214" t="s">
        <v>1</v>
      </c>
      <c r="I1218" s="216"/>
      <c r="J1218" s="213"/>
      <c r="K1218" s="213"/>
      <c r="L1218" s="217"/>
      <c r="M1218" s="218"/>
      <c r="N1218" s="219"/>
      <c r="O1218" s="219"/>
      <c r="P1218" s="219"/>
      <c r="Q1218" s="219"/>
      <c r="R1218" s="219"/>
      <c r="S1218" s="219"/>
      <c r="T1218" s="220"/>
      <c r="AT1218" s="221" t="s">
        <v>237</v>
      </c>
      <c r="AU1218" s="221" t="s">
        <v>86</v>
      </c>
      <c r="AV1218" s="13" t="s">
        <v>84</v>
      </c>
      <c r="AW1218" s="13" t="s">
        <v>32</v>
      </c>
      <c r="AX1218" s="13" t="s">
        <v>76</v>
      </c>
      <c r="AY1218" s="221" t="s">
        <v>135</v>
      </c>
    </row>
    <row r="1219" spans="2:51" s="14" customFormat="1" ht="12">
      <c r="B1219" s="222"/>
      <c r="C1219" s="223"/>
      <c r="D1219" s="194" t="s">
        <v>237</v>
      </c>
      <c r="E1219" s="224" t="s">
        <v>1</v>
      </c>
      <c r="F1219" s="225" t="s">
        <v>1234</v>
      </c>
      <c r="G1219" s="223"/>
      <c r="H1219" s="226">
        <v>70.5</v>
      </c>
      <c r="I1219" s="227"/>
      <c r="J1219" s="223"/>
      <c r="K1219" s="223"/>
      <c r="L1219" s="228"/>
      <c r="M1219" s="229"/>
      <c r="N1219" s="230"/>
      <c r="O1219" s="230"/>
      <c r="P1219" s="230"/>
      <c r="Q1219" s="230"/>
      <c r="R1219" s="230"/>
      <c r="S1219" s="230"/>
      <c r="T1219" s="231"/>
      <c r="AT1219" s="232" t="s">
        <v>237</v>
      </c>
      <c r="AU1219" s="232" t="s">
        <v>86</v>
      </c>
      <c r="AV1219" s="14" t="s">
        <v>86</v>
      </c>
      <c r="AW1219" s="14" t="s">
        <v>32</v>
      </c>
      <c r="AX1219" s="14" t="s">
        <v>76</v>
      </c>
      <c r="AY1219" s="232" t="s">
        <v>135</v>
      </c>
    </row>
    <row r="1220" spans="2:51" s="13" customFormat="1" ht="12">
      <c r="B1220" s="212"/>
      <c r="C1220" s="213"/>
      <c r="D1220" s="194" t="s">
        <v>237</v>
      </c>
      <c r="E1220" s="214" t="s">
        <v>1</v>
      </c>
      <c r="F1220" s="215" t="s">
        <v>723</v>
      </c>
      <c r="G1220" s="213"/>
      <c r="H1220" s="214" t="s">
        <v>1</v>
      </c>
      <c r="I1220" s="216"/>
      <c r="J1220" s="213"/>
      <c r="K1220" s="213"/>
      <c r="L1220" s="217"/>
      <c r="M1220" s="218"/>
      <c r="N1220" s="219"/>
      <c r="O1220" s="219"/>
      <c r="P1220" s="219"/>
      <c r="Q1220" s="219"/>
      <c r="R1220" s="219"/>
      <c r="S1220" s="219"/>
      <c r="T1220" s="220"/>
      <c r="AT1220" s="221" t="s">
        <v>237</v>
      </c>
      <c r="AU1220" s="221" t="s">
        <v>86</v>
      </c>
      <c r="AV1220" s="13" t="s">
        <v>84</v>
      </c>
      <c r="AW1220" s="13" t="s">
        <v>32</v>
      </c>
      <c r="AX1220" s="13" t="s">
        <v>76</v>
      </c>
      <c r="AY1220" s="221" t="s">
        <v>135</v>
      </c>
    </row>
    <row r="1221" spans="2:51" s="14" customFormat="1" ht="12">
      <c r="B1221" s="222"/>
      <c r="C1221" s="223"/>
      <c r="D1221" s="194" t="s">
        <v>237</v>
      </c>
      <c r="E1221" s="224" t="s">
        <v>1</v>
      </c>
      <c r="F1221" s="225" t="s">
        <v>724</v>
      </c>
      <c r="G1221" s="223"/>
      <c r="H1221" s="226">
        <v>12.95</v>
      </c>
      <c r="I1221" s="227"/>
      <c r="J1221" s="223"/>
      <c r="K1221" s="223"/>
      <c r="L1221" s="228"/>
      <c r="M1221" s="229"/>
      <c r="N1221" s="230"/>
      <c r="O1221" s="230"/>
      <c r="P1221" s="230"/>
      <c r="Q1221" s="230"/>
      <c r="R1221" s="230"/>
      <c r="S1221" s="230"/>
      <c r="T1221" s="231"/>
      <c r="AT1221" s="232" t="s">
        <v>237</v>
      </c>
      <c r="AU1221" s="232" t="s">
        <v>86</v>
      </c>
      <c r="AV1221" s="14" t="s">
        <v>86</v>
      </c>
      <c r="AW1221" s="14" t="s">
        <v>32</v>
      </c>
      <c r="AX1221" s="14" t="s">
        <v>76</v>
      </c>
      <c r="AY1221" s="232" t="s">
        <v>135</v>
      </c>
    </row>
    <row r="1222" spans="2:51" s="13" customFormat="1" ht="12">
      <c r="B1222" s="212"/>
      <c r="C1222" s="213"/>
      <c r="D1222" s="194" t="s">
        <v>237</v>
      </c>
      <c r="E1222" s="214" t="s">
        <v>1</v>
      </c>
      <c r="F1222" s="215" t="s">
        <v>572</v>
      </c>
      <c r="G1222" s="213"/>
      <c r="H1222" s="214" t="s">
        <v>1</v>
      </c>
      <c r="I1222" s="216"/>
      <c r="J1222" s="213"/>
      <c r="K1222" s="213"/>
      <c r="L1222" s="217"/>
      <c r="M1222" s="218"/>
      <c r="N1222" s="219"/>
      <c r="O1222" s="219"/>
      <c r="P1222" s="219"/>
      <c r="Q1222" s="219"/>
      <c r="R1222" s="219"/>
      <c r="S1222" s="219"/>
      <c r="T1222" s="220"/>
      <c r="AT1222" s="221" t="s">
        <v>237</v>
      </c>
      <c r="AU1222" s="221" t="s">
        <v>86</v>
      </c>
      <c r="AV1222" s="13" t="s">
        <v>84</v>
      </c>
      <c r="AW1222" s="13" t="s">
        <v>32</v>
      </c>
      <c r="AX1222" s="13" t="s">
        <v>76</v>
      </c>
      <c r="AY1222" s="221" t="s">
        <v>135</v>
      </c>
    </row>
    <row r="1223" spans="2:51" s="14" customFormat="1" ht="12">
      <c r="B1223" s="222"/>
      <c r="C1223" s="223"/>
      <c r="D1223" s="194" t="s">
        <v>237</v>
      </c>
      <c r="E1223" s="224" t="s">
        <v>1</v>
      </c>
      <c r="F1223" s="225" t="s">
        <v>573</v>
      </c>
      <c r="G1223" s="223"/>
      <c r="H1223" s="226">
        <v>13.65</v>
      </c>
      <c r="I1223" s="227"/>
      <c r="J1223" s="223"/>
      <c r="K1223" s="223"/>
      <c r="L1223" s="228"/>
      <c r="M1223" s="229"/>
      <c r="N1223" s="230"/>
      <c r="O1223" s="230"/>
      <c r="P1223" s="230"/>
      <c r="Q1223" s="230"/>
      <c r="R1223" s="230"/>
      <c r="S1223" s="230"/>
      <c r="T1223" s="231"/>
      <c r="AT1223" s="232" t="s">
        <v>237</v>
      </c>
      <c r="AU1223" s="232" t="s">
        <v>86</v>
      </c>
      <c r="AV1223" s="14" t="s">
        <v>86</v>
      </c>
      <c r="AW1223" s="14" t="s">
        <v>32</v>
      </c>
      <c r="AX1223" s="14" t="s">
        <v>76</v>
      </c>
      <c r="AY1223" s="232" t="s">
        <v>135</v>
      </c>
    </row>
    <row r="1224" spans="2:51" s="15" customFormat="1" ht="12">
      <c r="B1224" s="233"/>
      <c r="C1224" s="234"/>
      <c r="D1224" s="194" t="s">
        <v>237</v>
      </c>
      <c r="E1224" s="235" t="s">
        <v>1</v>
      </c>
      <c r="F1224" s="236" t="s">
        <v>240</v>
      </c>
      <c r="G1224" s="234"/>
      <c r="H1224" s="237">
        <v>167.73</v>
      </c>
      <c r="I1224" s="238"/>
      <c r="J1224" s="234"/>
      <c r="K1224" s="234"/>
      <c r="L1224" s="239"/>
      <c r="M1224" s="240"/>
      <c r="N1224" s="241"/>
      <c r="O1224" s="241"/>
      <c r="P1224" s="241"/>
      <c r="Q1224" s="241"/>
      <c r="R1224" s="241"/>
      <c r="S1224" s="241"/>
      <c r="T1224" s="242"/>
      <c r="AT1224" s="243" t="s">
        <v>237</v>
      </c>
      <c r="AU1224" s="243" t="s">
        <v>86</v>
      </c>
      <c r="AV1224" s="15" t="s">
        <v>140</v>
      </c>
      <c r="AW1224" s="15" t="s">
        <v>32</v>
      </c>
      <c r="AX1224" s="15" t="s">
        <v>84</v>
      </c>
      <c r="AY1224" s="243" t="s">
        <v>135</v>
      </c>
    </row>
    <row r="1225" spans="1:65" s="2" customFormat="1" ht="24.2" customHeight="1">
      <c r="A1225" s="35"/>
      <c r="B1225" s="36"/>
      <c r="C1225" s="244" t="s">
        <v>702</v>
      </c>
      <c r="D1225" s="244" t="s">
        <v>251</v>
      </c>
      <c r="E1225" s="245" t="s">
        <v>1235</v>
      </c>
      <c r="F1225" s="246" t="s">
        <v>1236</v>
      </c>
      <c r="G1225" s="247" t="s">
        <v>269</v>
      </c>
      <c r="H1225" s="248">
        <v>167.73</v>
      </c>
      <c r="I1225" s="249"/>
      <c r="J1225" s="250">
        <f>ROUND(I1225*H1225,2)</f>
        <v>0</v>
      </c>
      <c r="K1225" s="251"/>
      <c r="L1225" s="252"/>
      <c r="M1225" s="253" t="s">
        <v>1</v>
      </c>
      <c r="N1225" s="254" t="s">
        <v>41</v>
      </c>
      <c r="O1225" s="72"/>
      <c r="P1225" s="190">
        <f>O1225*H1225</f>
        <v>0</v>
      </c>
      <c r="Q1225" s="190">
        <v>0</v>
      </c>
      <c r="R1225" s="190">
        <f>Q1225*H1225</f>
        <v>0</v>
      </c>
      <c r="S1225" s="190">
        <v>0</v>
      </c>
      <c r="T1225" s="191">
        <f>S1225*H1225</f>
        <v>0</v>
      </c>
      <c r="U1225" s="35"/>
      <c r="V1225" s="35"/>
      <c r="W1225" s="35"/>
      <c r="X1225" s="35"/>
      <c r="Y1225" s="35"/>
      <c r="Z1225" s="35"/>
      <c r="AA1225" s="35"/>
      <c r="AB1225" s="35"/>
      <c r="AC1225" s="35"/>
      <c r="AD1225" s="35"/>
      <c r="AE1225" s="35"/>
      <c r="AR1225" s="192" t="s">
        <v>289</v>
      </c>
      <c r="AT1225" s="192" t="s">
        <v>251</v>
      </c>
      <c r="AU1225" s="192" t="s">
        <v>86</v>
      </c>
      <c r="AY1225" s="18" t="s">
        <v>135</v>
      </c>
      <c r="BE1225" s="193">
        <f>IF(N1225="základní",J1225,0)</f>
        <v>0</v>
      </c>
      <c r="BF1225" s="193">
        <f>IF(N1225="snížená",J1225,0)</f>
        <v>0</v>
      </c>
      <c r="BG1225" s="193">
        <f>IF(N1225="zákl. přenesená",J1225,0)</f>
        <v>0</v>
      </c>
      <c r="BH1225" s="193">
        <f>IF(N1225="sníž. přenesená",J1225,0)</f>
        <v>0</v>
      </c>
      <c r="BI1225" s="193">
        <f>IF(N1225="nulová",J1225,0)</f>
        <v>0</v>
      </c>
      <c r="BJ1225" s="18" t="s">
        <v>84</v>
      </c>
      <c r="BK1225" s="193">
        <f>ROUND(I1225*H1225,2)</f>
        <v>0</v>
      </c>
      <c r="BL1225" s="18" t="s">
        <v>171</v>
      </c>
      <c r="BM1225" s="192" t="s">
        <v>1237</v>
      </c>
    </row>
    <row r="1226" spans="2:51" s="13" customFormat="1" ht="12">
      <c r="B1226" s="212"/>
      <c r="C1226" s="213"/>
      <c r="D1226" s="194" t="s">
        <v>237</v>
      </c>
      <c r="E1226" s="214" t="s">
        <v>1</v>
      </c>
      <c r="F1226" s="215" t="s">
        <v>566</v>
      </c>
      <c r="G1226" s="213"/>
      <c r="H1226" s="214" t="s">
        <v>1</v>
      </c>
      <c r="I1226" s="216"/>
      <c r="J1226" s="213"/>
      <c r="K1226" s="213"/>
      <c r="L1226" s="217"/>
      <c r="M1226" s="218"/>
      <c r="N1226" s="219"/>
      <c r="O1226" s="219"/>
      <c r="P1226" s="219"/>
      <c r="Q1226" s="219"/>
      <c r="R1226" s="219"/>
      <c r="S1226" s="219"/>
      <c r="T1226" s="220"/>
      <c r="AT1226" s="221" t="s">
        <v>237</v>
      </c>
      <c r="AU1226" s="221" t="s">
        <v>86</v>
      </c>
      <c r="AV1226" s="13" t="s">
        <v>84</v>
      </c>
      <c r="AW1226" s="13" t="s">
        <v>32</v>
      </c>
      <c r="AX1226" s="13" t="s">
        <v>76</v>
      </c>
      <c r="AY1226" s="221" t="s">
        <v>135</v>
      </c>
    </row>
    <row r="1227" spans="2:51" s="14" customFormat="1" ht="12">
      <c r="B1227" s="222"/>
      <c r="C1227" s="223"/>
      <c r="D1227" s="194" t="s">
        <v>237</v>
      </c>
      <c r="E1227" s="224" t="s">
        <v>1</v>
      </c>
      <c r="F1227" s="225" t="s">
        <v>567</v>
      </c>
      <c r="G1227" s="223"/>
      <c r="H1227" s="226">
        <v>15.3</v>
      </c>
      <c r="I1227" s="227"/>
      <c r="J1227" s="223"/>
      <c r="K1227" s="223"/>
      <c r="L1227" s="228"/>
      <c r="M1227" s="229"/>
      <c r="N1227" s="230"/>
      <c r="O1227" s="230"/>
      <c r="P1227" s="230"/>
      <c r="Q1227" s="230"/>
      <c r="R1227" s="230"/>
      <c r="S1227" s="230"/>
      <c r="T1227" s="231"/>
      <c r="AT1227" s="232" t="s">
        <v>237</v>
      </c>
      <c r="AU1227" s="232" t="s">
        <v>86</v>
      </c>
      <c r="AV1227" s="14" t="s">
        <v>86</v>
      </c>
      <c r="AW1227" s="14" t="s">
        <v>32</v>
      </c>
      <c r="AX1227" s="14" t="s">
        <v>76</v>
      </c>
      <c r="AY1227" s="232" t="s">
        <v>135</v>
      </c>
    </row>
    <row r="1228" spans="2:51" s="13" customFormat="1" ht="12">
      <c r="B1228" s="212"/>
      <c r="C1228" s="213"/>
      <c r="D1228" s="194" t="s">
        <v>237</v>
      </c>
      <c r="E1228" s="214" t="s">
        <v>1</v>
      </c>
      <c r="F1228" s="215" t="s">
        <v>568</v>
      </c>
      <c r="G1228" s="213"/>
      <c r="H1228" s="214" t="s">
        <v>1</v>
      </c>
      <c r="I1228" s="216"/>
      <c r="J1228" s="213"/>
      <c r="K1228" s="213"/>
      <c r="L1228" s="217"/>
      <c r="M1228" s="218"/>
      <c r="N1228" s="219"/>
      <c r="O1228" s="219"/>
      <c r="P1228" s="219"/>
      <c r="Q1228" s="219"/>
      <c r="R1228" s="219"/>
      <c r="S1228" s="219"/>
      <c r="T1228" s="220"/>
      <c r="AT1228" s="221" t="s">
        <v>237</v>
      </c>
      <c r="AU1228" s="221" t="s">
        <v>86</v>
      </c>
      <c r="AV1228" s="13" t="s">
        <v>84</v>
      </c>
      <c r="AW1228" s="13" t="s">
        <v>32</v>
      </c>
      <c r="AX1228" s="13" t="s">
        <v>76</v>
      </c>
      <c r="AY1228" s="221" t="s">
        <v>135</v>
      </c>
    </row>
    <row r="1229" spans="2:51" s="14" customFormat="1" ht="12">
      <c r="B1229" s="222"/>
      <c r="C1229" s="223"/>
      <c r="D1229" s="194" t="s">
        <v>237</v>
      </c>
      <c r="E1229" s="224" t="s">
        <v>1</v>
      </c>
      <c r="F1229" s="225" t="s">
        <v>1233</v>
      </c>
      <c r="G1229" s="223"/>
      <c r="H1229" s="226">
        <v>55.33</v>
      </c>
      <c r="I1229" s="227"/>
      <c r="J1229" s="223"/>
      <c r="K1229" s="223"/>
      <c r="L1229" s="228"/>
      <c r="M1229" s="229"/>
      <c r="N1229" s="230"/>
      <c r="O1229" s="230"/>
      <c r="P1229" s="230"/>
      <c r="Q1229" s="230"/>
      <c r="R1229" s="230"/>
      <c r="S1229" s="230"/>
      <c r="T1229" s="231"/>
      <c r="AT1229" s="232" t="s">
        <v>237</v>
      </c>
      <c r="AU1229" s="232" t="s">
        <v>86</v>
      </c>
      <c r="AV1229" s="14" t="s">
        <v>86</v>
      </c>
      <c r="AW1229" s="14" t="s">
        <v>32</v>
      </c>
      <c r="AX1229" s="14" t="s">
        <v>76</v>
      </c>
      <c r="AY1229" s="232" t="s">
        <v>135</v>
      </c>
    </row>
    <row r="1230" spans="2:51" s="13" customFormat="1" ht="12">
      <c r="B1230" s="212"/>
      <c r="C1230" s="213"/>
      <c r="D1230" s="194" t="s">
        <v>237</v>
      </c>
      <c r="E1230" s="214" t="s">
        <v>1</v>
      </c>
      <c r="F1230" s="215" t="s">
        <v>570</v>
      </c>
      <c r="G1230" s="213"/>
      <c r="H1230" s="214" t="s">
        <v>1</v>
      </c>
      <c r="I1230" s="216"/>
      <c r="J1230" s="213"/>
      <c r="K1230" s="213"/>
      <c r="L1230" s="217"/>
      <c r="M1230" s="218"/>
      <c r="N1230" s="219"/>
      <c r="O1230" s="219"/>
      <c r="P1230" s="219"/>
      <c r="Q1230" s="219"/>
      <c r="R1230" s="219"/>
      <c r="S1230" s="219"/>
      <c r="T1230" s="220"/>
      <c r="AT1230" s="221" t="s">
        <v>237</v>
      </c>
      <c r="AU1230" s="221" t="s">
        <v>86</v>
      </c>
      <c r="AV1230" s="13" t="s">
        <v>84</v>
      </c>
      <c r="AW1230" s="13" t="s">
        <v>32</v>
      </c>
      <c r="AX1230" s="13" t="s">
        <v>76</v>
      </c>
      <c r="AY1230" s="221" t="s">
        <v>135</v>
      </c>
    </row>
    <row r="1231" spans="2:51" s="14" customFormat="1" ht="12">
      <c r="B1231" s="222"/>
      <c r="C1231" s="223"/>
      <c r="D1231" s="194" t="s">
        <v>237</v>
      </c>
      <c r="E1231" s="224" t="s">
        <v>1</v>
      </c>
      <c r="F1231" s="225" t="s">
        <v>1234</v>
      </c>
      <c r="G1231" s="223"/>
      <c r="H1231" s="226">
        <v>70.5</v>
      </c>
      <c r="I1231" s="227"/>
      <c r="J1231" s="223"/>
      <c r="K1231" s="223"/>
      <c r="L1231" s="228"/>
      <c r="M1231" s="229"/>
      <c r="N1231" s="230"/>
      <c r="O1231" s="230"/>
      <c r="P1231" s="230"/>
      <c r="Q1231" s="230"/>
      <c r="R1231" s="230"/>
      <c r="S1231" s="230"/>
      <c r="T1231" s="231"/>
      <c r="AT1231" s="232" t="s">
        <v>237</v>
      </c>
      <c r="AU1231" s="232" t="s">
        <v>86</v>
      </c>
      <c r="AV1231" s="14" t="s">
        <v>86</v>
      </c>
      <c r="AW1231" s="14" t="s">
        <v>32</v>
      </c>
      <c r="AX1231" s="14" t="s">
        <v>76</v>
      </c>
      <c r="AY1231" s="232" t="s">
        <v>135</v>
      </c>
    </row>
    <row r="1232" spans="2:51" s="13" customFormat="1" ht="12">
      <c r="B1232" s="212"/>
      <c r="C1232" s="213"/>
      <c r="D1232" s="194" t="s">
        <v>237</v>
      </c>
      <c r="E1232" s="214" t="s">
        <v>1</v>
      </c>
      <c r="F1232" s="215" t="s">
        <v>723</v>
      </c>
      <c r="G1232" s="213"/>
      <c r="H1232" s="214" t="s">
        <v>1</v>
      </c>
      <c r="I1232" s="216"/>
      <c r="J1232" s="213"/>
      <c r="K1232" s="213"/>
      <c r="L1232" s="217"/>
      <c r="M1232" s="218"/>
      <c r="N1232" s="219"/>
      <c r="O1232" s="219"/>
      <c r="P1232" s="219"/>
      <c r="Q1232" s="219"/>
      <c r="R1232" s="219"/>
      <c r="S1232" s="219"/>
      <c r="T1232" s="220"/>
      <c r="AT1232" s="221" t="s">
        <v>237</v>
      </c>
      <c r="AU1232" s="221" t="s">
        <v>86</v>
      </c>
      <c r="AV1232" s="13" t="s">
        <v>84</v>
      </c>
      <c r="AW1232" s="13" t="s">
        <v>32</v>
      </c>
      <c r="AX1232" s="13" t="s">
        <v>76</v>
      </c>
      <c r="AY1232" s="221" t="s">
        <v>135</v>
      </c>
    </row>
    <row r="1233" spans="2:51" s="14" customFormat="1" ht="12">
      <c r="B1233" s="222"/>
      <c r="C1233" s="223"/>
      <c r="D1233" s="194" t="s">
        <v>237</v>
      </c>
      <c r="E1233" s="224" t="s">
        <v>1</v>
      </c>
      <c r="F1233" s="225" t="s">
        <v>724</v>
      </c>
      <c r="G1233" s="223"/>
      <c r="H1233" s="226">
        <v>12.95</v>
      </c>
      <c r="I1233" s="227"/>
      <c r="J1233" s="223"/>
      <c r="K1233" s="223"/>
      <c r="L1233" s="228"/>
      <c r="M1233" s="229"/>
      <c r="N1233" s="230"/>
      <c r="O1233" s="230"/>
      <c r="P1233" s="230"/>
      <c r="Q1233" s="230"/>
      <c r="R1233" s="230"/>
      <c r="S1233" s="230"/>
      <c r="T1233" s="231"/>
      <c r="AT1233" s="232" t="s">
        <v>237</v>
      </c>
      <c r="AU1233" s="232" t="s">
        <v>86</v>
      </c>
      <c r="AV1233" s="14" t="s">
        <v>86</v>
      </c>
      <c r="AW1233" s="14" t="s">
        <v>32</v>
      </c>
      <c r="AX1233" s="14" t="s">
        <v>76</v>
      </c>
      <c r="AY1233" s="232" t="s">
        <v>135</v>
      </c>
    </row>
    <row r="1234" spans="2:51" s="13" customFormat="1" ht="12">
      <c r="B1234" s="212"/>
      <c r="C1234" s="213"/>
      <c r="D1234" s="194" t="s">
        <v>237</v>
      </c>
      <c r="E1234" s="214" t="s">
        <v>1</v>
      </c>
      <c r="F1234" s="215" t="s">
        <v>572</v>
      </c>
      <c r="G1234" s="213"/>
      <c r="H1234" s="214" t="s">
        <v>1</v>
      </c>
      <c r="I1234" s="216"/>
      <c r="J1234" s="213"/>
      <c r="K1234" s="213"/>
      <c r="L1234" s="217"/>
      <c r="M1234" s="218"/>
      <c r="N1234" s="219"/>
      <c r="O1234" s="219"/>
      <c r="P1234" s="219"/>
      <c r="Q1234" s="219"/>
      <c r="R1234" s="219"/>
      <c r="S1234" s="219"/>
      <c r="T1234" s="220"/>
      <c r="AT1234" s="221" t="s">
        <v>237</v>
      </c>
      <c r="AU1234" s="221" t="s">
        <v>86</v>
      </c>
      <c r="AV1234" s="13" t="s">
        <v>84</v>
      </c>
      <c r="AW1234" s="13" t="s">
        <v>32</v>
      </c>
      <c r="AX1234" s="13" t="s">
        <v>76</v>
      </c>
      <c r="AY1234" s="221" t="s">
        <v>135</v>
      </c>
    </row>
    <row r="1235" spans="2:51" s="14" customFormat="1" ht="12">
      <c r="B1235" s="222"/>
      <c r="C1235" s="223"/>
      <c r="D1235" s="194" t="s">
        <v>237</v>
      </c>
      <c r="E1235" s="224" t="s">
        <v>1</v>
      </c>
      <c r="F1235" s="225" t="s">
        <v>573</v>
      </c>
      <c r="G1235" s="223"/>
      <c r="H1235" s="226">
        <v>13.65</v>
      </c>
      <c r="I1235" s="227"/>
      <c r="J1235" s="223"/>
      <c r="K1235" s="223"/>
      <c r="L1235" s="228"/>
      <c r="M1235" s="229"/>
      <c r="N1235" s="230"/>
      <c r="O1235" s="230"/>
      <c r="P1235" s="230"/>
      <c r="Q1235" s="230"/>
      <c r="R1235" s="230"/>
      <c r="S1235" s="230"/>
      <c r="T1235" s="231"/>
      <c r="AT1235" s="232" t="s">
        <v>237</v>
      </c>
      <c r="AU1235" s="232" t="s">
        <v>86</v>
      </c>
      <c r="AV1235" s="14" t="s">
        <v>86</v>
      </c>
      <c r="AW1235" s="14" t="s">
        <v>32</v>
      </c>
      <c r="AX1235" s="14" t="s">
        <v>76</v>
      </c>
      <c r="AY1235" s="232" t="s">
        <v>135</v>
      </c>
    </row>
    <row r="1236" spans="2:51" s="15" customFormat="1" ht="12">
      <c r="B1236" s="233"/>
      <c r="C1236" s="234"/>
      <c r="D1236" s="194" t="s">
        <v>237</v>
      </c>
      <c r="E1236" s="235" t="s">
        <v>1</v>
      </c>
      <c r="F1236" s="236" t="s">
        <v>240</v>
      </c>
      <c r="G1236" s="234"/>
      <c r="H1236" s="237">
        <v>167.73</v>
      </c>
      <c r="I1236" s="238"/>
      <c r="J1236" s="234"/>
      <c r="K1236" s="234"/>
      <c r="L1236" s="239"/>
      <c r="M1236" s="240"/>
      <c r="N1236" s="241"/>
      <c r="O1236" s="241"/>
      <c r="P1236" s="241"/>
      <c r="Q1236" s="241"/>
      <c r="R1236" s="241"/>
      <c r="S1236" s="241"/>
      <c r="T1236" s="242"/>
      <c r="AT1236" s="243" t="s">
        <v>237</v>
      </c>
      <c r="AU1236" s="243" t="s">
        <v>86</v>
      </c>
      <c r="AV1236" s="15" t="s">
        <v>140</v>
      </c>
      <c r="AW1236" s="15" t="s">
        <v>32</v>
      </c>
      <c r="AX1236" s="15" t="s">
        <v>84</v>
      </c>
      <c r="AY1236" s="243" t="s">
        <v>135</v>
      </c>
    </row>
    <row r="1237" spans="1:65" s="2" customFormat="1" ht="16.5" customHeight="1">
      <c r="A1237" s="35"/>
      <c r="B1237" s="36"/>
      <c r="C1237" s="180" t="s">
        <v>1238</v>
      </c>
      <c r="D1237" s="180" t="s">
        <v>136</v>
      </c>
      <c r="E1237" s="181" t="s">
        <v>1239</v>
      </c>
      <c r="F1237" s="182" t="s">
        <v>1240</v>
      </c>
      <c r="G1237" s="183" t="s">
        <v>247</v>
      </c>
      <c r="H1237" s="184">
        <v>1240.88</v>
      </c>
      <c r="I1237" s="185"/>
      <c r="J1237" s="186">
        <f>ROUND(I1237*H1237,2)</f>
        <v>0</v>
      </c>
      <c r="K1237" s="187"/>
      <c r="L1237" s="40"/>
      <c r="M1237" s="188" t="s">
        <v>1</v>
      </c>
      <c r="N1237" s="189" t="s">
        <v>41</v>
      </c>
      <c r="O1237" s="72"/>
      <c r="P1237" s="190">
        <f>O1237*H1237</f>
        <v>0</v>
      </c>
      <c r="Q1237" s="190">
        <v>0</v>
      </c>
      <c r="R1237" s="190">
        <f>Q1237*H1237</f>
        <v>0</v>
      </c>
      <c r="S1237" s="190">
        <v>0</v>
      </c>
      <c r="T1237" s="191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2" t="s">
        <v>171</v>
      </c>
      <c r="AT1237" s="192" t="s">
        <v>136</v>
      </c>
      <c r="AU1237" s="192" t="s">
        <v>86</v>
      </c>
      <c r="AY1237" s="18" t="s">
        <v>135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84</v>
      </c>
      <c r="BK1237" s="193">
        <f>ROUND(I1237*H1237,2)</f>
        <v>0</v>
      </c>
      <c r="BL1237" s="18" t="s">
        <v>171</v>
      </c>
      <c r="BM1237" s="192" t="s">
        <v>1241</v>
      </c>
    </row>
    <row r="1238" spans="2:51" s="13" customFormat="1" ht="12">
      <c r="B1238" s="212"/>
      <c r="C1238" s="213"/>
      <c r="D1238" s="194" t="s">
        <v>237</v>
      </c>
      <c r="E1238" s="214" t="s">
        <v>1</v>
      </c>
      <c r="F1238" s="215" t="s">
        <v>1242</v>
      </c>
      <c r="G1238" s="213"/>
      <c r="H1238" s="214" t="s">
        <v>1</v>
      </c>
      <c r="I1238" s="216"/>
      <c r="J1238" s="213"/>
      <c r="K1238" s="213"/>
      <c r="L1238" s="217"/>
      <c r="M1238" s="218"/>
      <c r="N1238" s="219"/>
      <c r="O1238" s="219"/>
      <c r="P1238" s="219"/>
      <c r="Q1238" s="219"/>
      <c r="R1238" s="219"/>
      <c r="S1238" s="219"/>
      <c r="T1238" s="220"/>
      <c r="AT1238" s="221" t="s">
        <v>237</v>
      </c>
      <c r="AU1238" s="221" t="s">
        <v>86</v>
      </c>
      <c r="AV1238" s="13" t="s">
        <v>84</v>
      </c>
      <c r="AW1238" s="13" t="s">
        <v>32</v>
      </c>
      <c r="AX1238" s="13" t="s">
        <v>76</v>
      </c>
      <c r="AY1238" s="221" t="s">
        <v>135</v>
      </c>
    </row>
    <row r="1239" spans="2:51" s="13" customFormat="1" ht="12">
      <c r="B1239" s="212"/>
      <c r="C1239" s="213"/>
      <c r="D1239" s="194" t="s">
        <v>237</v>
      </c>
      <c r="E1239" s="214" t="s">
        <v>1</v>
      </c>
      <c r="F1239" s="215" t="s">
        <v>1243</v>
      </c>
      <c r="G1239" s="213"/>
      <c r="H1239" s="214" t="s">
        <v>1</v>
      </c>
      <c r="I1239" s="216"/>
      <c r="J1239" s="213"/>
      <c r="K1239" s="213"/>
      <c r="L1239" s="217"/>
      <c r="M1239" s="218"/>
      <c r="N1239" s="219"/>
      <c r="O1239" s="219"/>
      <c r="P1239" s="219"/>
      <c r="Q1239" s="219"/>
      <c r="R1239" s="219"/>
      <c r="S1239" s="219"/>
      <c r="T1239" s="220"/>
      <c r="AT1239" s="221" t="s">
        <v>237</v>
      </c>
      <c r="AU1239" s="221" t="s">
        <v>86</v>
      </c>
      <c r="AV1239" s="13" t="s">
        <v>84</v>
      </c>
      <c r="AW1239" s="13" t="s">
        <v>32</v>
      </c>
      <c r="AX1239" s="13" t="s">
        <v>76</v>
      </c>
      <c r="AY1239" s="221" t="s">
        <v>135</v>
      </c>
    </row>
    <row r="1240" spans="2:51" s="14" customFormat="1" ht="12">
      <c r="B1240" s="222"/>
      <c r="C1240" s="223"/>
      <c r="D1240" s="194" t="s">
        <v>237</v>
      </c>
      <c r="E1240" s="224" t="s">
        <v>1</v>
      </c>
      <c r="F1240" s="225" t="s">
        <v>1244</v>
      </c>
      <c r="G1240" s="223"/>
      <c r="H1240" s="226">
        <v>34.74</v>
      </c>
      <c r="I1240" s="227"/>
      <c r="J1240" s="223"/>
      <c r="K1240" s="223"/>
      <c r="L1240" s="228"/>
      <c r="M1240" s="229"/>
      <c r="N1240" s="230"/>
      <c r="O1240" s="230"/>
      <c r="P1240" s="230"/>
      <c r="Q1240" s="230"/>
      <c r="R1240" s="230"/>
      <c r="S1240" s="230"/>
      <c r="T1240" s="231"/>
      <c r="AT1240" s="232" t="s">
        <v>237</v>
      </c>
      <c r="AU1240" s="232" t="s">
        <v>86</v>
      </c>
      <c r="AV1240" s="14" t="s">
        <v>86</v>
      </c>
      <c r="AW1240" s="14" t="s">
        <v>32</v>
      </c>
      <c r="AX1240" s="14" t="s">
        <v>76</v>
      </c>
      <c r="AY1240" s="232" t="s">
        <v>135</v>
      </c>
    </row>
    <row r="1241" spans="2:51" s="13" customFormat="1" ht="12">
      <c r="B1241" s="212"/>
      <c r="C1241" s="213"/>
      <c r="D1241" s="194" t="s">
        <v>237</v>
      </c>
      <c r="E1241" s="214" t="s">
        <v>1</v>
      </c>
      <c r="F1241" s="215" t="s">
        <v>1245</v>
      </c>
      <c r="G1241" s="213"/>
      <c r="H1241" s="214" t="s">
        <v>1</v>
      </c>
      <c r="I1241" s="216"/>
      <c r="J1241" s="213"/>
      <c r="K1241" s="213"/>
      <c r="L1241" s="217"/>
      <c r="M1241" s="218"/>
      <c r="N1241" s="219"/>
      <c r="O1241" s="219"/>
      <c r="P1241" s="219"/>
      <c r="Q1241" s="219"/>
      <c r="R1241" s="219"/>
      <c r="S1241" s="219"/>
      <c r="T1241" s="220"/>
      <c r="AT1241" s="221" t="s">
        <v>237</v>
      </c>
      <c r="AU1241" s="221" t="s">
        <v>86</v>
      </c>
      <c r="AV1241" s="13" t="s">
        <v>84</v>
      </c>
      <c r="AW1241" s="13" t="s">
        <v>32</v>
      </c>
      <c r="AX1241" s="13" t="s">
        <v>76</v>
      </c>
      <c r="AY1241" s="221" t="s">
        <v>135</v>
      </c>
    </row>
    <row r="1242" spans="2:51" s="14" customFormat="1" ht="12">
      <c r="B1242" s="222"/>
      <c r="C1242" s="223"/>
      <c r="D1242" s="194" t="s">
        <v>237</v>
      </c>
      <c r="E1242" s="224" t="s">
        <v>1</v>
      </c>
      <c r="F1242" s="225" t="s">
        <v>1246</v>
      </c>
      <c r="G1242" s="223"/>
      <c r="H1242" s="226">
        <v>167.4</v>
      </c>
      <c r="I1242" s="227"/>
      <c r="J1242" s="223"/>
      <c r="K1242" s="223"/>
      <c r="L1242" s="228"/>
      <c r="M1242" s="229"/>
      <c r="N1242" s="230"/>
      <c r="O1242" s="230"/>
      <c r="P1242" s="230"/>
      <c r="Q1242" s="230"/>
      <c r="R1242" s="230"/>
      <c r="S1242" s="230"/>
      <c r="T1242" s="231"/>
      <c r="AT1242" s="232" t="s">
        <v>237</v>
      </c>
      <c r="AU1242" s="232" t="s">
        <v>86</v>
      </c>
      <c r="AV1242" s="14" t="s">
        <v>86</v>
      </c>
      <c r="AW1242" s="14" t="s">
        <v>32</v>
      </c>
      <c r="AX1242" s="14" t="s">
        <v>76</v>
      </c>
      <c r="AY1242" s="232" t="s">
        <v>135</v>
      </c>
    </row>
    <row r="1243" spans="2:51" s="13" customFormat="1" ht="12">
      <c r="B1243" s="212"/>
      <c r="C1243" s="213"/>
      <c r="D1243" s="194" t="s">
        <v>237</v>
      </c>
      <c r="E1243" s="214" t="s">
        <v>1</v>
      </c>
      <c r="F1243" s="215" t="s">
        <v>1247</v>
      </c>
      <c r="G1243" s="213"/>
      <c r="H1243" s="214" t="s">
        <v>1</v>
      </c>
      <c r="I1243" s="216"/>
      <c r="J1243" s="213"/>
      <c r="K1243" s="213"/>
      <c r="L1243" s="217"/>
      <c r="M1243" s="218"/>
      <c r="N1243" s="219"/>
      <c r="O1243" s="219"/>
      <c r="P1243" s="219"/>
      <c r="Q1243" s="219"/>
      <c r="R1243" s="219"/>
      <c r="S1243" s="219"/>
      <c r="T1243" s="220"/>
      <c r="AT1243" s="221" t="s">
        <v>237</v>
      </c>
      <c r="AU1243" s="221" t="s">
        <v>86</v>
      </c>
      <c r="AV1243" s="13" t="s">
        <v>84</v>
      </c>
      <c r="AW1243" s="13" t="s">
        <v>32</v>
      </c>
      <c r="AX1243" s="13" t="s">
        <v>76</v>
      </c>
      <c r="AY1243" s="221" t="s">
        <v>135</v>
      </c>
    </row>
    <row r="1244" spans="2:51" s="14" customFormat="1" ht="12">
      <c r="B1244" s="222"/>
      <c r="C1244" s="223"/>
      <c r="D1244" s="194" t="s">
        <v>237</v>
      </c>
      <c r="E1244" s="224" t="s">
        <v>1</v>
      </c>
      <c r="F1244" s="225" t="s">
        <v>1248</v>
      </c>
      <c r="G1244" s="223"/>
      <c r="H1244" s="226">
        <v>153.7</v>
      </c>
      <c r="I1244" s="227"/>
      <c r="J1244" s="223"/>
      <c r="K1244" s="223"/>
      <c r="L1244" s="228"/>
      <c r="M1244" s="229"/>
      <c r="N1244" s="230"/>
      <c r="O1244" s="230"/>
      <c r="P1244" s="230"/>
      <c r="Q1244" s="230"/>
      <c r="R1244" s="230"/>
      <c r="S1244" s="230"/>
      <c r="T1244" s="231"/>
      <c r="AT1244" s="232" t="s">
        <v>237</v>
      </c>
      <c r="AU1244" s="232" t="s">
        <v>86</v>
      </c>
      <c r="AV1244" s="14" t="s">
        <v>86</v>
      </c>
      <c r="AW1244" s="14" t="s">
        <v>32</v>
      </c>
      <c r="AX1244" s="14" t="s">
        <v>76</v>
      </c>
      <c r="AY1244" s="232" t="s">
        <v>135</v>
      </c>
    </row>
    <row r="1245" spans="2:51" s="13" customFormat="1" ht="12">
      <c r="B1245" s="212"/>
      <c r="C1245" s="213"/>
      <c r="D1245" s="194" t="s">
        <v>237</v>
      </c>
      <c r="E1245" s="214" t="s">
        <v>1</v>
      </c>
      <c r="F1245" s="215" t="s">
        <v>723</v>
      </c>
      <c r="G1245" s="213"/>
      <c r="H1245" s="214" t="s">
        <v>1</v>
      </c>
      <c r="I1245" s="216"/>
      <c r="J1245" s="213"/>
      <c r="K1245" s="213"/>
      <c r="L1245" s="217"/>
      <c r="M1245" s="218"/>
      <c r="N1245" s="219"/>
      <c r="O1245" s="219"/>
      <c r="P1245" s="219"/>
      <c r="Q1245" s="219"/>
      <c r="R1245" s="219"/>
      <c r="S1245" s="219"/>
      <c r="T1245" s="220"/>
      <c r="AT1245" s="221" t="s">
        <v>237</v>
      </c>
      <c r="AU1245" s="221" t="s">
        <v>86</v>
      </c>
      <c r="AV1245" s="13" t="s">
        <v>84</v>
      </c>
      <c r="AW1245" s="13" t="s">
        <v>32</v>
      </c>
      <c r="AX1245" s="13" t="s">
        <v>76</v>
      </c>
      <c r="AY1245" s="221" t="s">
        <v>135</v>
      </c>
    </row>
    <row r="1246" spans="2:51" s="14" customFormat="1" ht="12">
      <c r="B1246" s="222"/>
      <c r="C1246" s="223"/>
      <c r="D1246" s="194" t="s">
        <v>237</v>
      </c>
      <c r="E1246" s="224" t="s">
        <v>1</v>
      </c>
      <c r="F1246" s="225" t="s">
        <v>1249</v>
      </c>
      <c r="G1246" s="223"/>
      <c r="H1246" s="226">
        <v>33.5</v>
      </c>
      <c r="I1246" s="227"/>
      <c r="J1246" s="223"/>
      <c r="K1246" s="223"/>
      <c r="L1246" s="228"/>
      <c r="M1246" s="229"/>
      <c r="N1246" s="230"/>
      <c r="O1246" s="230"/>
      <c r="P1246" s="230"/>
      <c r="Q1246" s="230"/>
      <c r="R1246" s="230"/>
      <c r="S1246" s="230"/>
      <c r="T1246" s="231"/>
      <c r="AT1246" s="232" t="s">
        <v>237</v>
      </c>
      <c r="AU1246" s="232" t="s">
        <v>86</v>
      </c>
      <c r="AV1246" s="14" t="s">
        <v>86</v>
      </c>
      <c r="AW1246" s="14" t="s">
        <v>32</v>
      </c>
      <c r="AX1246" s="14" t="s">
        <v>76</v>
      </c>
      <c r="AY1246" s="232" t="s">
        <v>135</v>
      </c>
    </row>
    <row r="1247" spans="2:51" s="13" customFormat="1" ht="12">
      <c r="B1247" s="212"/>
      <c r="C1247" s="213"/>
      <c r="D1247" s="194" t="s">
        <v>237</v>
      </c>
      <c r="E1247" s="214" t="s">
        <v>1</v>
      </c>
      <c r="F1247" s="215" t="s">
        <v>572</v>
      </c>
      <c r="G1247" s="213"/>
      <c r="H1247" s="214" t="s">
        <v>1</v>
      </c>
      <c r="I1247" s="216"/>
      <c r="J1247" s="213"/>
      <c r="K1247" s="213"/>
      <c r="L1247" s="217"/>
      <c r="M1247" s="218"/>
      <c r="N1247" s="219"/>
      <c r="O1247" s="219"/>
      <c r="P1247" s="219"/>
      <c r="Q1247" s="219"/>
      <c r="R1247" s="219"/>
      <c r="S1247" s="219"/>
      <c r="T1247" s="220"/>
      <c r="AT1247" s="221" t="s">
        <v>237</v>
      </c>
      <c r="AU1247" s="221" t="s">
        <v>86</v>
      </c>
      <c r="AV1247" s="13" t="s">
        <v>84</v>
      </c>
      <c r="AW1247" s="13" t="s">
        <v>32</v>
      </c>
      <c r="AX1247" s="13" t="s">
        <v>76</v>
      </c>
      <c r="AY1247" s="221" t="s">
        <v>135</v>
      </c>
    </row>
    <row r="1248" spans="2:51" s="14" customFormat="1" ht="12">
      <c r="B1248" s="222"/>
      <c r="C1248" s="223"/>
      <c r="D1248" s="194" t="s">
        <v>237</v>
      </c>
      <c r="E1248" s="224" t="s">
        <v>1</v>
      </c>
      <c r="F1248" s="225" t="s">
        <v>1250</v>
      </c>
      <c r="G1248" s="223"/>
      <c r="H1248" s="226">
        <v>32.2</v>
      </c>
      <c r="I1248" s="227"/>
      <c r="J1248" s="223"/>
      <c r="K1248" s="223"/>
      <c r="L1248" s="228"/>
      <c r="M1248" s="229"/>
      <c r="N1248" s="230"/>
      <c r="O1248" s="230"/>
      <c r="P1248" s="230"/>
      <c r="Q1248" s="230"/>
      <c r="R1248" s="230"/>
      <c r="S1248" s="230"/>
      <c r="T1248" s="231"/>
      <c r="AT1248" s="232" t="s">
        <v>237</v>
      </c>
      <c r="AU1248" s="232" t="s">
        <v>86</v>
      </c>
      <c r="AV1248" s="14" t="s">
        <v>86</v>
      </c>
      <c r="AW1248" s="14" t="s">
        <v>32</v>
      </c>
      <c r="AX1248" s="14" t="s">
        <v>76</v>
      </c>
      <c r="AY1248" s="232" t="s">
        <v>135</v>
      </c>
    </row>
    <row r="1249" spans="2:51" s="13" customFormat="1" ht="12">
      <c r="B1249" s="212"/>
      <c r="C1249" s="213"/>
      <c r="D1249" s="194" t="s">
        <v>237</v>
      </c>
      <c r="E1249" s="214" t="s">
        <v>1</v>
      </c>
      <c r="F1249" s="215" t="s">
        <v>1251</v>
      </c>
      <c r="G1249" s="213"/>
      <c r="H1249" s="214" t="s">
        <v>1</v>
      </c>
      <c r="I1249" s="216"/>
      <c r="J1249" s="213"/>
      <c r="K1249" s="213"/>
      <c r="L1249" s="217"/>
      <c r="M1249" s="218"/>
      <c r="N1249" s="219"/>
      <c r="O1249" s="219"/>
      <c r="P1249" s="219"/>
      <c r="Q1249" s="219"/>
      <c r="R1249" s="219"/>
      <c r="S1249" s="219"/>
      <c r="T1249" s="220"/>
      <c r="AT1249" s="221" t="s">
        <v>237</v>
      </c>
      <c r="AU1249" s="221" t="s">
        <v>86</v>
      </c>
      <c r="AV1249" s="13" t="s">
        <v>84</v>
      </c>
      <c r="AW1249" s="13" t="s">
        <v>32</v>
      </c>
      <c r="AX1249" s="13" t="s">
        <v>76</v>
      </c>
      <c r="AY1249" s="221" t="s">
        <v>135</v>
      </c>
    </row>
    <row r="1250" spans="2:51" s="13" customFormat="1" ht="12">
      <c r="B1250" s="212"/>
      <c r="C1250" s="213"/>
      <c r="D1250" s="194" t="s">
        <v>237</v>
      </c>
      <c r="E1250" s="214" t="s">
        <v>1</v>
      </c>
      <c r="F1250" s="215" t="s">
        <v>1252</v>
      </c>
      <c r="G1250" s="213"/>
      <c r="H1250" s="214" t="s">
        <v>1</v>
      </c>
      <c r="I1250" s="216"/>
      <c r="J1250" s="213"/>
      <c r="K1250" s="213"/>
      <c r="L1250" s="217"/>
      <c r="M1250" s="218"/>
      <c r="N1250" s="219"/>
      <c r="O1250" s="219"/>
      <c r="P1250" s="219"/>
      <c r="Q1250" s="219"/>
      <c r="R1250" s="219"/>
      <c r="S1250" s="219"/>
      <c r="T1250" s="220"/>
      <c r="AT1250" s="221" t="s">
        <v>237</v>
      </c>
      <c r="AU1250" s="221" t="s">
        <v>86</v>
      </c>
      <c r="AV1250" s="13" t="s">
        <v>84</v>
      </c>
      <c r="AW1250" s="13" t="s">
        <v>32</v>
      </c>
      <c r="AX1250" s="13" t="s">
        <v>76</v>
      </c>
      <c r="AY1250" s="221" t="s">
        <v>135</v>
      </c>
    </row>
    <row r="1251" spans="2:51" s="13" customFormat="1" ht="12">
      <c r="B1251" s="212"/>
      <c r="C1251" s="213"/>
      <c r="D1251" s="194" t="s">
        <v>237</v>
      </c>
      <c r="E1251" s="214" t="s">
        <v>1</v>
      </c>
      <c r="F1251" s="215" t="s">
        <v>717</v>
      </c>
      <c r="G1251" s="213"/>
      <c r="H1251" s="214" t="s">
        <v>1</v>
      </c>
      <c r="I1251" s="216"/>
      <c r="J1251" s="213"/>
      <c r="K1251" s="213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237</v>
      </c>
      <c r="AU1251" s="221" t="s">
        <v>86</v>
      </c>
      <c r="AV1251" s="13" t="s">
        <v>84</v>
      </c>
      <c r="AW1251" s="13" t="s">
        <v>32</v>
      </c>
      <c r="AX1251" s="13" t="s">
        <v>76</v>
      </c>
      <c r="AY1251" s="221" t="s">
        <v>135</v>
      </c>
    </row>
    <row r="1252" spans="2:51" s="14" customFormat="1" ht="12">
      <c r="B1252" s="222"/>
      <c r="C1252" s="223"/>
      <c r="D1252" s="194" t="s">
        <v>237</v>
      </c>
      <c r="E1252" s="224" t="s">
        <v>1</v>
      </c>
      <c r="F1252" s="225" t="s">
        <v>335</v>
      </c>
      <c r="G1252" s="223"/>
      <c r="H1252" s="226">
        <v>46</v>
      </c>
      <c r="I1252" s="227"/>
      <c r="J1252" s="223"/>
      <c r="K1252" s="223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237</v>
      </c>
      <c r="AU1252" s="232" t="s">
        <v>86</v>
      </c>
      <c r="AV1252" s="14" t="s">
        <v>86</v>
      </c>
      <c r="AW1252" s="14" t="s">
        <v>32</v>
      </c>
      <c r="AX1252" s="14" t="s">
        <v>76</v>
      </c>
      <c r="AY1252" s="232" t="s">
        <v>135</v>
      </c>
    </row>
    <row r="1253" spans="2:51" s="13" customFormat="1" ht="12">
      <c r="B1253" s="212"/>
      <c r="C1253" s="213"/>
      <c r="D1253" s="194" t="s">
        <v>237</v>
      </c>
      <c r="E1253" s="214" t="s">
        <v>1</v>
      </c>
      <c r="F1253" s="215" t="s">
        <v>839</v>
      </c>
      <c r="G1253" s="213"/>
      <c r="H1253" s="214" t="s">
        <v>1</v>
      </c>
      <c r="I1253" s="216"/>
      <c r="J1253" s="213"/>
      <c r="K1253" s="213"/>
      <c r="L1253" s="217"/>
      <c r="M1253" s="218"/>
      <c r="N1253" s="219"/>
      <c r="O1253" s="219"/>
      <c r="P1253" s="219"/>
      <c r="Q1253" s="219"/>
      <c r="R1253" s="219"/>
      <c r="S1253" s="219"/>
      <c r="T1253" s="220"/>
      <c r="AT1253" s="221" t="s">
        <v>237</v>
      </c>
      <c r="AU1253" s="221" t="s">
        <v>86</v>
      </c>
      <c r="AV1253" s="13" t="s">
        <v>84</v>
      </c>
      <c r="AW1253" s="13" t="s">
        <v>32</v>
      </c>
      <c r="AX1253" s="13" t="s">
        <v>76</v>
      </c>
      <c r="AY1253" s="221" t="s">
        <v>135</v>
      </c>
    </row>
    <row r="1254" spans="2:51" s="14" customFormat="1" ht="12">
      <c r="B1254" s="222"/>
      <c r="C1254" s="223"/>
      <c r="D1254" s="194" t="s">
        <v>237</v>
      </c>
      <c r="E1254" s="224" t="s">
        <v>1</v>
      </c>
      <c r="F1254" s="225" t="s">
        <v>931</v>
      </c>
      <c r="G1254" s="223"/>
      <c r="H1254" s="226">
        <v>141</v>
      </c>
      <c r="I1254" s="227"/>
      <c r="J1254" s="223"/>
      <c r="K1254" s="223"/>
      <c r="L1254" s="228"/>
      <c r="M1254" s="229"/>
      <c r="N1254" s="230"/>
      <c r="O1254" s="230"/>
      <c r="P1254" s="230"/>
      <c r="Q1254" s="230"/>
      <c r="R1254" s="230"/>
      <c r="S1254" s="230"/>
      <c r="T1254" s="231"/>
      <c r="AT1254" s="232" t="s">
        <v>237</v>
      </c>
      <c r="AU1254" s="232" t="s">
        <v>86</v>
      </c>
      <c r="AV1254" s="14" t="s">
        <v>86</v>
      </c>
      <c r="AW1254" s="14" t="s">
        <v>32</v>
      </c>
      <c r="AX1254" s="14" t="s">
        <v>76</v>
      </c>
      <c r="AY1254" s="232" t="s">
        <v>135</v>
      </c>
    </row>
    <row r="1255" spans="2:51" s="13" customFormat="1" ht="12">
      <c r="B1255" s="212"/>
      <c r="C1255" s="213"/>
      <c r="D1255" s="194" t="s">
        <v>237</v>
      </c>
      <c r="E1255" s="214" t="s">
        <v>1</v>
      </c>
      <c r="F1255" s="215" t="s">
        <v>721</v>
      </c>
      <c r="G1255" s="213"/>
      <c r="H1255" s="214" t="s">
        <v>1</v>
      </c>
      <c r="I1255" s="216"/>
      <c r="J1255" s="213"/>
      <c r="K1255" s="213"/>
      <c r="L1255" s="217"/>
      <c r="M1255" s="218"/>
      <c r="N1255" s="219"/>
      <c r="O1255" s="219"/>
      <c r="P1255" s="219"/>
      <c r="Q1255" s="219"/>
      <c r="R1255" s="219"/>
      <c r="S1255" s="219"/>
      <c r="T1255" s="220"/>
      <c r="AT1255" s="221" t="s">
        <v>237</v>
      </c>
      <c r="AU1255" s="221" t="s">
        <v>86</v>
      </c>
      <c r="AV1255" s="13" t="s">
        <v>84</v>
      </c>
      <c r="AW1255" s="13" t="s">
        <v>32</v>
      </c>
      <c r="AX1255" s="13" t="s">
        <v>76</v>
      </c>
      <c r="AY1255" s="221" t="s">
        <v>135</v>
      </c>
    </row>
    <row r="1256" spans="2:51" s="14" customFormat="1" ht="12">
      <c r="B1256" s="222"/>
      <c r="C1256" s="223"/>
      <c r="D1256" s="194" t="s">
        <v>237</v>
      </c>
      <c r="E1256" s="224" t="s">
        <v>1</v>
      </c>
      <c r="F1256" s="225" t="s">
        <v>1253</v>
      </c>
      <c r="G1256" s="223"/>
      <c r="H1256" s="226">
        <v>243</v>
      </c>
      <c r="I1256" s="227"/>
      <c r="J1256" s="223"/>
      <c r="K1256" s="223"/>
      <c r="L1256" s="228"/>
      <c r="M1256" s="229"/>
      <c r="N1256" s="230"/>
      <c r="O1256" s="230"/>
      <c r="P1256" s="230"/>
      <c r="Q1256" s="230"/>
      <c r="R1256" s="230"/>
      <c r="S1256" s="230"/>
      <c r="T1256" s="231"/>
      <c r="AT1256" s="232" t="s">
        <v>237</v>
      </c>
      <c r="AU1256" s="232" t="s">
        <v>86</v>
      </c>
      <c r="AV1256" s="14" t="s">
        <v>86</v>
      </c>
      <c r="AW1256" s="14" t="s">
        <v>32</v>
      </c>
      <c r="AX1256" s="14" t="s">
        <v>76</v>
      </c>
      <c r="AY1256" s="232" t="s">
        <v>135</v>
      </c>
    </row>
    <row r="1257" spans="2:51" s="13" customFormat="1" ht="12">
      <c r="B1257" s="212"/>
      <c r="C1257" s="213"/>
      <c r="D1257" s="194" t="s">
        <v>237</v>
      </c>
      <c r="E1257" s="214" t="s">
        <v>1</v>
      </c>
      <c r="F1257" s="215" t="s">
        <v>1254</v>
      </c>
      <c r="G1257" s="213"/>
      <c r="H1257" s="214" t="s">
        <v>1</v>
      </c>
      <c r="I1257" s="216"/>
      <c r="J1257" s="213"/>
      <c r="K1257" s="213"/>
      <c r="L1257" s="217"/>
      <c r="M1257" s="218"/>
      <c r="N1257" s="219"/>
      <c r="O1257" s="219"/>
      <c r="P1257" s="219"/>
      <c r="Q1257" s="219"/>
      <c r="R1257" s="219"/>
      <c r="S1257" s="219"/>
      <c r="T1257" s="220"/>
      <c r="AT1257" s="221" t="s">
        <v>237</v>
      </c>
      <c r="AU1257" s="221" t="s">
        <v>86</v>
      </c>
      <c r="AV1257" s="13" t="s">
        <v>84</v>
      </c>
      <c r="AW1257" s="13" t="s">
        <v>32</v>
      </c>
      <c r="AX1257" s="13" t="s">
        <v>76</v>
      </c>
      <c r="AY1257" s="221" t="s">
        <v>135</v>
      </c>
    </row>
    <row r="1258" spans="2:51" s="13" customFormat="1" ht="12">
      <c r="B1258" s="212"/>
      <c r="C1258" s="213"/>
      <c r="D1258" s="194" t="s">
        <v>237</v>
      </c>
      <c r="E1258" s="214" t="s">
        <v>1</v>
      </c>
      <c r="F1258" s="215" t="s">
        <v>1243</v>
      </c>
      <c r="G1258" s="213"/>
      <c r="H1258" s="214" t="s">
        <v>1</v>
      </c>
      <c r="I1258" s="216"/>
      <c r="J1258" s="213"/>
      <c r="K1258" s="213"/>
      <c r="L1258" s="217"/>
      <c r="M1258" s="218"/>
      <c r="N1258" s="219"/>
      <c r="O1258" s="219"/>
      <c r="P1258" s="219"/>
      <c r="Q1258" s="219"/>
      <c r="R1258" s="219"/>
      <c r="S1258" s="219"/>
      <c r="T1258" s="220"/>
      <c r="AT1258" s="221" t="s">
        <v>237</v>
      </c>
      <c r="AU1258" s="221" t="s">
        <v>86</v>
      </c>
      <c r="AV1258" s="13" t="s">
        <v>84</v>
      </c>
      <c r="AW1258" s="13" t="s">
        <v>32</v>
      </c>
      <c r="AX1258" s="13" t="s">
        <v>76</v>
      </c>
      <c r="AY1258" s="221" t="s">
        <v>135</v>
      </c>
    </row>
    <row r="1259" spans="2:51" s="14" customFormat="1" ht="12">
      <c r="B1259" s="222"/>
      <c r="C1259" s="223"/>
      <c r="D1259" s="194" t="s">
        <v>237</v>
      </c>
      <c r="E1259" s="224" t="s">
        <v>1</v>
      </c>
      <c r="F1259" s="225" t="s">
        <v>1244</v>
      </c>
      <c r="G1259" s="223"/>
      <c r="H1259" s="226">
        <v>34.74</v>
      </c>
      <c r="I1259" s="227"/>
      <c r="J1259" s="223"/>
      <c r="K1259" s="223"/>
      <c r="L1259" s="228"/>
      <c r="M1259" s="229"/>
      <c r="N1259" s="230"/>
      <c r="O1259" s="230"/>
      <c r="P1259" s="230"/>
      <c r="Q1259" s="230"/>
      <c r="R1259" s="230"/>
      <c r="S1259" s="230"/>
      <c r="T1259" s="231"/>
      <c r="AT1259" s="232" t="s">
        <v>237</v>
      </c>
      <c r="AU1259" s="232" t="s">
        <v>86</v>
      </c>
      <c r="AV1259" s="14" t="s">
        <v>86</v>
      </c>
      <c r="AW1259" s="14" t="s">
        <v>32</v>
      </c>
      <c r="AX1259" s="14" t="s">
        <v>76</v>
      </c>
      <c r="AY1259" s="232" t="s">
        <v>135</v>
      </c>
    </row>
    <row r="1260" spans="2:51" s="13" customFormat="1" ht="12">
      <c r="B1260" s="212"/>
      <c r="C1260" s="213"/>
      <c r="D1260" s="194" t="s">
        <v>237</v>
      </c>
      <c r="E1260" s="214" t="s">
        <v>1</v>
      </c>
      <c r="F1260" s="215" t="s">
        <v>1245</v>
      </c>
      <c r="G1260" s="213"/>
      <c r="H1260" s="214" t="s">
        <v>1</v>
      </c>
      <c r="I1260" s="216"/>
      <c r="J1260" s="213"/>
      <c r="K1260" s="213"/>
      <c r="L1260" s="217"/>
      <c r="M1260" s="218"/>
      <c r="N1260" s="219"/>
      <c r="O1260" s="219"/>
      <c r="P1260" s="219"/>
      <c r="Q1260" s="219"/>
      <c r="R1260" s="219"/>
      <c r="S1260" s="219"/>
      <c r="T1260" s="220"/>
      <c r="AT1260" s="221" t="s">
        <v>237</v>
      </c>
      <c r="AU1260" s="221" t="s">
        <v>86</v>
      </c>
      <c r="AV1260" s="13" t="s">
        <v>84</v>
      </c>
      <c r="AW1260" s="13" t="s">
        <v>32</v>
      </c>
      <c r="AX1260" s="13" t="s">
        <v>76</v>
      </c>
      <c r="AY1260" s="221" t="s">
        <v>135</v>
      </c>
    </row>
    <row r="1261" spans="2:51" s="14" customFormat="1" ht="12">
      <c r="B1261" s="222"/>
      <c r="C1261" s="223"/>
      <c r="D1261" s="194" t="s">
        <v>237</v>
      </c>
      <c r="E1261" s="224" t="s">
        <v>1</v>
      </c>
      <c r="F1261" s="225" t="s">
        <v>1246</v>
      </c>
      <c r="G1261" s="223"/>
      <c r="H1261" s="226">
        <v>167.4</v>
      </c>
      <c r="I1261" s="227"/>
      <c r="J1261" s="223"/>
      <c r="K1261" s="223"/>
      <c r="L1261" s="228"/>
      <c r="M1261" s="229"/>
      <c r="N1261" s="230"/>
      <c r="O1261" s="230"/>
      <c r="P1261" s="230"/>
      <c r="Q1261" s="230"/>
      <c r="R1261" s="230"/>
      <c r="S1261" s="230"/>
      <c r="T1261" s="231"/>
      <c r="AT1261" s="232" t="s">
        <v>237</v>
      </c>
      <c r="AU1261" s="232" t="s">
        <v>86</v>
      </c>
      <c r="AV1261" s="14" t="s">
        <v>86</v>
      </c>
      <c r="AW1261" s="14" t="s">
        <v>32</v>
      </c>
      <c r="AX1261" s="14" t="s">
        <v>76</v>
      </c>
      <c r="AY1261" s="232" t="s">
        <v>135</v>
      </c>
    </row>
    <row r="1262" spans="2:51" s="13" customFormat="1" ht="12">
      <c r="B1262" s="212"/>
      <c r="C1262" s="213"/>
      <c r="D1262" s="194" t="s">
        <v>237</v>
      </c>
      <c r="E1262" s="214" t="s">
        <v>1</v>
      </c>
      <c r="F1262" s="215" t="s">
        <v>1247</v>
      </c>
      <c r="G1262" s="213"/>
      <c r="H1262" s="214" t="s">
        <v>1</v>
      </c>
      <c r="I1262" s="216"/>
      <c r="J1262" s="213"/>
      <c r="K1262" s="213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237</v>
      </c>
      <c r="AU1262" s="221" t="s">
        <v>86</v>
      </c>
      <c r="AV1262" s="13" t="s">
        <v>84</v>
      </c>
      <c r="AW1262" s="13" t="s">
        <v>32</v>
      </c>
      <c r="AX1262" s="13" t="s">
        <v>76</v>
      </c>
      <c r="AY1262" s="221" t="s">
        <v>135</v>
      </c>
    </row>
    <row r="1263" spans="2:51" s="14" customFormat="1" ht="12">
      <c r="B1263" s="222"/>
      <c r="C1263" s="223"/>
      <c r="D1263" s="194" t="s">
        <v>237</v>
      </c>
      <c r="E1263" s="224" t="s">
        <v>1</v>
      </c>
      <c r="F1263" s="225" t="s">
        <v>1248</v>
      </c>
      <c r="G1263" s="223"/>
      <c r="H1263" s="226">
        <v>153.7</v>
      </c>
      <c r="I1263" s="227"/>
      <c r="J1263" s="223"/>
      <c r="K1263" s="223"/>
      <c r="L1263" s="228"/>
      <c r="M1263" s="229"/>
      <c r="N1263" s="230"/>
      <c r="O1263" s="230"/>
      <c r="P1263" s="230"/>
      <c r="Q1263" s="230"/>
      <c r="R1263" s="230"/>
      <c r="S1263" s="230"/>
      <c r="T1263" s="231"/>
      <c r="AT1263" s="232" t="s">
        <v>237</v>
      </c>
      <c r="AU1263" s="232" t="s">
        <v>86</v>
      </c>
      <c r="AV1263" s="14" t="s">
        <v>86</v>
      </c>
      <c r="AW1263" s="14" t="s">
        <v>32</v>
      </c>
      <c r="AX1263" s="14" t="s">
        <v>76</v>
      </c>
      <c r="AY1263" s="232" t="s">
        <v>135</v>
      </c>
    </row>
    <row r="1264" spans="2:51" s="13" customFormat="1" ht="12">
      <c r="B1264" s="212"/>
      <c r="C1264" s="213"/>
      <c r="D1264" s="194" t="s">
        <v>237</v>
      </c>
      <c r="E1264" s="214" t="s">
        <v>1</v>
      </c>
      <c r="F1264" s="215" t="s">
        <v>723</v>
      </c>
      <c r="G1264" s="213"/>
      <c r="H1264" s="214" t="s">
        <v>1</v>
      </c>
      <c r="I1264" s="216"/>
      <c r="J1264" s="213"/>
      <c r="K1264" s="213"/>
      <c r="L1264" s="217"/>
      <c r="M1264" s="218"/>
      <c r="N1264" s="219"/>
      <c r="O1264" s="219"/>
      <c r="P1264" s="219"/>
      <c r="Q1264" s="219"/>
      <c r="R1264" s="219"/>
      <c r="S1264" s="219"/>
      <c r="T1264" s="220"/>
      <c r="AT1264" s="221" t="s">
        <v>237</v>
      </c>
      <c r="AU1264" s="221" t="s">
        <v>86</v>
      </c>
      <c r="AV1264" s="13" t="s">
        <v>84</v>
      </c>
      <c r="AW1264" s="13" t="s">
        <v>32</v>
      </c>
      <c r="AX1264" s="13" t="s">
        <v>76</v>
      </c>
      <c r="AY1264" s="221" t="s">
        <v>135</v>
      </c>
    </row>
    <row r="1265" spans="2:51" s="14" customFormat="1" ht="12">
      <c r="B1265" s="222"/>
      <c r="C1265" s="223"/>
      <c r="D1265" s="194" t="s">
        <v>237</v>
      </c>
      <c r="E1265" s="224" t="s">
        <v>1</v>
      </c>
      <c r="F1265" s="225" t="s">
        <v>1249</v>
      </c>
      <c r="G1265" s="223"/>
      <c r="H1265" s="226">
        <v>33.5</v>
      </c>
      <c r="I1265" s="227"/>
      <c r="J1265" s="223"/>
      <c r="K1265" s="223"/>
      <c r="L1265" s="228"/>
      <c r="M1265" s="229"/>
      <c r="N1265" s="230"/>
      <c r="O1265" s="230"/>
      <c r="P1265" s="230"/>
      <c r="Q1265" s="230"/>
      <c r="R1265" s="230"/>
      <c r="S1265" s="230"/>
      <c r="T1265" s="231"/>
      <c r="AT1265" s="232" t="s">
        <v>237</v>
      </c>
      <c r="AU1265" s="232" t="s">
        <v>86</v>
      </c>
      <c r="AV1265" s="14" t="s">
        <v>86</v>
      </c>
      <c r="AW1265" s="14" t="s">
        <v>32</v>
      </c>
      <c r="AX1265" s="14" t="s">
        <v>76</v>
      </c>
      <c r="AY1265" s="232" t="s">
        <v>135</v>
      </c>
    </row>
    <row r="1266" spans="2:51" s="15" customFormat="1" ht="12">
      <c r="B1266" s="233"/>
      <c r="C1266" s="234"/>
      <c r="D1266" s="194" t="s">
        <v>237</v>
      </c>
      <c r="E1266" s="235" t="s">
        <v>1</v>
      </c>
      <c r="F1266" s="236" t="s">
        <v>240</v>
      </c>
      <c r="G1266" s="234"/>
      <c r="H1266" s="237">
        <v>1240.88</v>
      </c>
      <c r="I1266" s="238"/>
      <c r="J1266" s="234"/>
      <c r="K1266" s="234"/>
      <c r="L1266" s="239"/>
      <c r="M1266" s="240"/>
      <c r="N1266" s="241"/>
      <c r="O1266" s="241"/>
      <c r="P1266" s="241"/>
      <c r="Q1266" s="241"/>
      <c r="R1266" s="241"/>
      <c r="S1266" s="241"/>
      <c r="T1266" s="242"/>
      <c r="AT1266" s="243" t="s">
        <v>237</v>
      </c>
      <c r="AU1266" s="243" t="s">
        <v>86</v>
      </c>
      <c r="AV1266" s="15" t="s">
        <v>140</v>
      </c>
      <c r="AW1266" s="15" t="s">
        <v>32</v>
      </c>
      <c r="AX1266" s="15" t="s">
        <v>84</v>
      </c>
      <c r="AY1266" s="243" t="s">
        <v>135</v>
      </c>
    </row>
    <row r="1267" spans="1:65" s="2" customFormat="1" ht="16.5" customHeight="1">
      <c r="A1267" s="35"/>
      <c r="B1267" s="36"/>
      <c r="C1267" s="244" t="s">
        <v>707</v>
      </c>
      <c r="D1267" s="244" t="s">
        <v>251</v>
      </c>
      <c r="E1267" s="245" t="s">
        <v>1255</v>
      </c>
      <c r="F1267" s="246" t="s">
        <v>1256</v>
      </c>
      <c r="G1267" s="247" t="s">
        <v>236</v>
      </c>
      <c r="H1267" s="248">
        <v>1.216</v>
      </c>
      <c r="I1267" s="249"/>
      <c r="J1267" s="250">
        <f>ROUND(I1267*H1267,2)</f>
        <v>0</v>
      </c>
      <c r="K1267" s="251"/>
      <c r="L1267" s="252"/>
      <c r="M1267" s="253" t="s">
        <v>1</v>
      </c>
      <c r="N1267" s="254" t="s">
        <v>41</v>
      </c>
      <c r="O1267" s="72"/>
      <c r="P1267" s="190">
        <f>O1267*H1267</f>
        <v>0</v>
      </c>
      <c r="Q1267" s="190">
        <v>0</v>
      </c>
      <c r="R1267" s="190">
        <f>Q1267*H1267</f>
        <v>0</v>
      </c>
      <c r="S1267" s="190">
        <v>0</v>
      </c>
      <c r="T1267" s="191">
        <f>S1267*H1267</f>
        <v>0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192" t="s">
        <v>289</v>
      </c>
      <c r="AT1267" s="192" t="s">
        <v>251</v>
      </c>
      <c r="AU1267" s="192" t="s">
        <v>86</v>
      </c>
      <c r="AY1267" s="18" t="s">
        <v>135</v>
      </c>
      <c r="BE1267" s="193">
        <f>IF(N1267="základní",J1267,0)</f>
        <v>0</v>
      </c>
      <c r="BF1267" s="193">
        <f>IF(N1267="snížená",J1267,0)</f>
        <v>0</v>
      </c>
      <c r="BG1267" s="193">
        <f>IF(N1267="zákl. přenesená",J1267,0)</f>
        <v>0</v>
      </c>
      <c r="BH1267" s="193">
        <f>IF(N1267="sníž. přenesená",J1267,0)</f>
        <v>0</v>
      </c>
      <c r="BI1267" s="193">
        <f>IF(N1267="nulová",J1267,0)</f>
        <v>0</v>
      </c>
      <c r="BJ1267" s="18" t="s">
        <v>84</v>
      </c>
      <c r="BK1267" s="193">
        <f>ROUND(I1267*H1267,2)</f>
        <v>0</v>
      </c>
      <c r="BL1267" s="18" t="s">
        <v>171</v>
      </c>
      <c r="BM1267" s="192" t="s">
        <v>1257</v>
      </c>
    </row>
    <row r="1268" spans="2:51" s="13" customFormat="1" ht="12">
      <c r="B1268" s="212"/>
      <c r="C1268" s="213"/>
      <c r="D1268" s="194" t="s">
        <v>237</v>
      </c>
      <c r="E1268" s="214" t="s">
        <v>1</v>
      </c>
      <c r="F1268" s="215" t="s">
        <v>1258</v>
      </c>
      <c r="G1268" s="213"/>
      <c r="H1268" s="214" t="s">
        <v>1</v>
      </c>
      <c r="I1268" s="216"/>
      <c r="J1268" s="213"/>
      <c r="K1268" s="213"/>
      <c r="L1268" s="217"/>
      <c r="M1268" s="218"/>
      <c r="N1268" s="219"/>
      <c r="O1268" s="219"/>
      <c r="P1268" s="219"/>
      <c r="Q1268" s="219"/>
      <c r="R1268" s="219"/>
      <c r="S1268" s="219"/>
      <c r="T1268" s="220"/>
      <c r="AT1268" s="221" t="s">
        <v>237</v>
      </c>
      <c r="AU1268" s="221" t="s">
        <v>86</v>
      </c>
      <c r="AV1268" s="13" t="s">
        <v>84</v>
      </c>
      <c r="AW1268" s="13" t="s">
        <v>32</v>
      </c>
      <c r="AX1268" s="13" t="s">
        <v>76</v>
      </c>
      <c r="AY1268" s="221" t="s">
        <v>135</v>
      </c>
    </row>
    <row r="1269" spans="2:51" s="13" customFormat="1" ht="12">
      <c r="B1269" s="212"/>
      <c r="C1269" s="213"/>
      <c r="D1269" s="194" t="s">
        <v>237</v>
      </c>
      <c r="E1269" s="214" t="s">
        <v>1</v>
      </c>
      <c r="F1269" s="215" t="s">
        <v>1243</v>
      </c>
      <c r="G1269" s="213"/>
      <c r="H1269" s="214" t="s">
        <v>1</v>
      </c>
      <c r="I1269" s="216"/>
      <c r="J1269" s="213"/>
      <c r="K1269" s="213"/>
      <c r="L1269" s="217"/>
      <c r="M1269" s="218"/>
      <c r="N1269" s="219"/>
      <c r="O1269" s="219"/>
      <c r="P1269" s="219"/>
      <c r="Q1269" s="219"/>
      <c r="R1269" s="219"/>
      <c r="S1269" s="219"/>
      <c r="T1269" s="220"/>
      <c r="AT1269" s="221" t="s">
        <v>237</v>
      </c>
      <c r="AU1269" s="221" t="s">
        <v>86</v>
      </c>
      <c r="AV1269" s="13" t="s">
        <v>84</v>
      </c>
      <c r="AW1269" s="13" t="s">
        <v>32</v>
      </c>
      <c r="AX1269" s="13" t="s">
        <v>76</v>
      </c>
      <c r="AY1269" s="221" t="s">
        <v>135</v>
      </c>
    </row>
    <row r="1270" spans="2:51" s="14" customFormat="1" ht="12">
      <c r="B1270" s="222"/>
      <c r="C1270" s="223"/>
      <c r="D1270" s="194" t="s">
        <v>237</v>
      </c>
      <c r="E1270" s="224" t="s">
        <v>1</v>
      </c>
      <c r="F1270" s="225" t="s">
        <v>1259</v>
      </c>
      <c r="G1270" s="223"/>
      <c r="H1270" s="226">
        <v>0.104</v>
      </c>
      <c r="I1270" s="227"/>
      <c r="J1270" s="223"/>
      <c r="K1270" s="223"/>
      <c r="L1270" s="228"/>
      <c r="M1270" s="229"/>
      <c r="N1270" s="230"/>
      <c r="O1270" s="230"/>
      <c r="P1270" s="230"/>
      <c r="Q1270" s="230"/>
      <c r="R1270" s="230"/>
      <c r="S1270" s="230"/>
      <c r="T1270" s="231"/>
      <c r="AT1270" s="232" t="s">
        <v>237</v>
      </c>
      <c r="AU1270" s="232" t="s">
        <v>86</v>
      </c>
      <c r="AV1270" s="14" t="s">
        <v>86</v>
      </c>
      <c r="AW1270" s="14" t="s">
        <v>32</v>
      </c>
      <c r="AX1270" s="14" t="s">
        <v>76</v>
      </c>
      <c r="AY1270" s="232" t="s">
        <v>135</v>
      </c>
    </row>
    <row r="1271" spans="2:51" s="13" customFormat="1" ht="12">
      <c r="B1271" s="212"/>
      <c r="C1271" s="213"/>
      <c r="D1271" s="194" t="s">
        <v>237</v>
      </c>
      <c r="E1271" s="214" t="s">
        <v>1</v>
      </c>
      <c r="F1271" s="215" t="s">
        <v>1245</v>
      </c>
      <c r="G1271" s="213"/>
      <c r="H1271" s="214" t="s">
        <v>1</v>
      </c>
      <c r="I1271" s="216"/>
      <c r="J1271" s="213"/>
      <c r="K1271" s="213"/>
      <c r="L1271" s="217"/>
      <c r="M1271" s="218"/>
      <c r="N1271" s="219"/>
      <c r="O1271" s="219"/>
      <c r="P1271" s="219"/>
      <c r="Q1271" s="219"/>
      <c r="R1271" s="219"/>
      <c r="S1271" s="219"/>
      <c r="T1271" s="220"/>
      <c r="AT1271" s="221" t="s">
        <v>237</v>
      </c>
      <c r="AU1271" s="221" t="s">
        <v>86</v>
      </c>
      <c r="AV1271" s="13" t="s">
        <v>84</v>
      </c>
      <c r="AW1271" s="13" t="s">
        <v>32</v>
      </c>
      <c r="AX1271" s="13" t="s">
        <v>76</v>
      </c>
      <c r="AY1271" s="221" t="s">
        <v>135</v>
      </c>
    </row>
    <row r="1272" spans="2:51" s="14" customFormat="1" ht="12">
      <c r="B1272" s="222"/>
      <c r="C1272" s="223"/>
      <c r="D1272" s="194" t="s">
        <v>237</v>
      </c>
      <c r="E1272" s="224" t="s">
        <v>1</v>
      </c>
      <c r="F1272" s="225" t="s">
        <v>1260</v>
      </c>
      <c r="G1272" s="223"/>
      <c r="H1272" s="226">
        <v>0.502</v>
      </c>
      <c r="I1272" s="227"/>
      <c r="J1272" s="223"/>
      <c r="K1272" s="223"/>
      <c r="L1272" s="228"/>
      <c r="M1272" s="229"/>
      <c r="N1272" s="230"/>
      <c r="O1272" s="230"/>
      <c r="P1272" s="230"/>
      <c r="Q1272" s="230"/>
      <c r="R1272" s="230"/>
      <c r="S1272" s="230"/>
      <c r="T1272" s="231"/>
      <c r="AT1272" s="232" t="s">
        <v>237</v>
      </c>
      <c r="AU1272" s="232" t="s">
        <v>86</v>
      </c>
      <c r="AV1272" s="14" t="s">
        <v>86</v>
      </c>
      <c r="AW1272" s="14" t="s">
        <v>32</v>
      </c>
      <c r="AX1272" s="14" t="s">
        <v>76</v>
      </c>
      <c r="AY1272" s="232" t="s">
        <v>135</v>
      </c>
    </row>
    <row r="1273" spans="2:51" s="13" customFormat="1" ht="12">
      <c r="B1273" s="212"/>
      <c r="C1273" s="213"/>
      <c r="D1273" s="194" t="s">
        <v>237</v>
      </c>
      <c r="E1273" s="214" t="s">
        <v>1</v>
      </c>
      <c r="F1273" s="215" t="s">
        <v>1247</v>
      </c>
      <c r="G1273" s="213"/>
      <c r="H1273" s="214" t="s">
        <v>1</v>
      </c>
      <c r="I1273" s="216"/>
      <c r="J1273" s="213"/>
      <c r="K1273" s="213"/>
      <c r="L1273" s="217"/>
      <c r="M1273" s="218"/>
      <c r="N1273" s="219"/>
      <c r="O1273" s="219"/>
      <c r="P1273" s="219"/>
      <c r="Q1273" s="219"/>
      <c r="R1273" s="219"/>
      <c r="S1273" s="219"/>
      <c r="T1273" s="220"/>
      <c r="AT1273" s="221" t="s">
        <v>237</v>
      </c>
      <c r="AU1273" s="221" t="s">
        <v>86</v>
      </c>
      <c r="AV1273" s="13" t="s">
        <v>84</v>
      </c>
      <c r="AW1273" s="13" t="s">
        <v>32</v>
      </c>
      <c r="AX1273" s="13" t="s">
        <v>76</v>
      </c>
      <c r="AY1273" s="221" t="s">
        <v>135</v>
      </c>
    </row>
    <row r="1274" spans="2:51" s="14" customFormat="1" ht="12">
      <c r="B1274" s="222"/>
      <c r="C1274" s="223"/>
      <c r="D1274" s="194" t="s">
        <v>237</v>
      </c>
      <c r="E1274" s="224" t="s">
        <v>1</v>
      </c>
      <c r="F1274" s="225" t="s">
        <v>1261</v>
      </c>
      <c r="G1274" s="223"/>
      <c r="H1274" s="226">
        <v>0.461</v>
      </c>
      <c r="I1274" s="227"/>
      <c r="J1274" s="223"/>
      <c r="K1274" s="223"/>
      <c r="L1274" s="228"/>
      <c r="M1274" s="229"/>
      <c r="N1274" s="230"/>
      <c r="O1274" s="230"/>
      <c r="P1274" s="230"/>
      <c r="Q1274" s="230"/>
      <c r="R1274" s="230"/>
      <c r="S1274" s="230"/>
      <c r="T1274" s="231"/>
      <c r="AT1274" s="232" t="s">
        <v>237</v>
      </c>
      <c r="AU1274" s="232" t="s">
        <v>86</v>
      </c>
      <c r="AV1274" s="14" t="s">
        <v>86</v>
      </c>
      <c r="AW1274" s="14" t="s">
        <v>32</v>
      </c>
      <c r="AX1274" s="14" t="s">
        <v>76</v>
      </c>
      <c r="AY1274" s="232" t="s">
        <v>135</v>
      </c>
    </row>
    <row r="1275" spans="2:51" s="13" customFormat="1" ht="12">
      <c r="B1275" s="212"/>
      <c r="C1275" s="213"/>
      <c r="D1275" s="194" t="s">
        <v>237</v>
      </c>
      <c r="E1275" s="214" t="s">
        <v>1</v>
      </c>
      <c r="F1275" s="215" t="s">
        <v>723</v>
      </c>
      <c r="G1275" s="213"/>
      <c r="H1275" s="214" t="s">
        <v>1</v>
      </c>
      <c r="I1275" s="216"/>
      <c r="J1275" s="213"/>
      <c r="K1275" s="213"/>
      <c r="L1275" s="217"/>
      <c r="M1275" s="218"/>
      <c r="N1275" s="219"/>
      <c r="O1275" s="219"/>
      <c r="P1275" s="219"/>
      <c r="Q1275" s="219"/>
      <c r="R1275" s="219"/>
      <c r="S1275" s="219"/>
      <c r="T1275" s="220"/>
      <c r="AT1275" s="221" t="s">
        <v>237</v>
      </c>
      <c r="AU1275" s="221" t="s">
        <v>86</v>
      </c>
      <c r="AV1275" s="13" t="s">
        <v>84</v>
      </c>
      <c r="AW1275" s="13" t="s">
        <v>32</v>
      </c>
      <c r="AX1275" s="13" t="s">
        <v>76</v>
      </c>
      <c r="AY1275" s="221" t="s">
        <v>135</v>
      </c>
    </row>
    <row r="1276" spans="2:51" s="14" customFormat="1" ht="12">
      <c r="B1276" s="222"/>
      <c r="C1276" s="223"/>
      <c r="D1276" s="194" t="s">
        <v>237</v>
      </c>
      <c r="E1276" s="224" t="s">
        <v>1</v>
      </c>
      <c r="F1276" s="225" t="s">
        <v>1262</v>
      </c>
      <c r="G1276" s="223"/>
      <c r="H1276" s="226">
        <v>0.101</v>
      </c>
      <c r="I1276" s="227"/>
      <c r="J1276" s="223"/>
      <c r="K1276" s="223"/>
      <c r="L1276" s="228"/>
      <c r="M1276" s="229"/>
      <c r="N1276" s="230"/>
      <c r="O1276" s="230"/>
      <c r="P1276" s="230"/>
      <c r="Q1276" s="230"/>
      <c r="R1276" s="230"/>
      <c r="S1276" s="230"/>
      <c r="T1276" s="231"/>
      <c r="AT1276" s="232" t="s">
        <v>237</v>
      </c>
      <c r="AU1276" s="232" t="s">
        <v>86</v>
      </c>
      <c r="AV1276" s="14" t="s">
        <v>86</v>
      </c>
      <c r="AW1276" s="14" t="s">
        <v>32</v>
      </c>
      <c r="AX1276" s="14" t="s">
        <v>76</v>
      </c>
      <c r="AY1276" s="232" t="s">
        <v>135</v>
      </c>
    </row>
    <row r="1277" spans="2:51" s="13" customFormat="1" ht="12">
      <c r="B1277" s="212"/>
      <c r="C1277" s="213"/>
      <c r="D1277" s="194" t="s">
        <v>237</v>
      </c>
      <c r="E1277" s="214" t="s">
        <v>1</v>
      </c>
      <c r="F1277" s="215" t="s">
        <v>572</v>
      </c>
      <c r="G1277" s="213"/>
      <c r="H1277" s="214" t="s">
        <v>1</v>
      </c>
      <c r="I1277" s="216"/>
      <c r="J1277" s="213"/>
      <c r="K1277" s="213"/>
      <c r="L1277" s="217"/>
      <c r="M1277" s="218"/>
      <c r="N1277" s="219"/>
      <c r="O1277" s="219"/>
      <c r="P1277" s="219"/>
      <c r="Q1277" s="219"/>
      <c r="R1277" s="219"/>
      <c r="S1277" s="219"/>
      <c r="T1277" s="220"/>
      <c r="AT1277" s="221" t="s">
        <v>237</v>
      </c>
      <c r="AU1277" s="221" t="s">
        <v>86</v>
      </c>
      <c r="AV1277" s="13" t="s">
        <v>84</v>
      </c>
      <c r="AW1277" s="13" t="s">
        <v>32</v>
      </c>
      <c r="AX1277" s="13" t="s">
        <v>76</v>
      </c>
      <c r="AY1277" s="221" t="s">
        <v>135</v>
      </c>
    </row>
    <row r="1278" spans="2:51" s="14" customFormat="1" ht="12">
      <c r="B1278" s="222"/>
      <c r="C1278" s="223"/>
      <c r="D1278" s="194" t="s">
        <v>237</v>
      </c>
      <c r="E1278" s="224" t="s">
        <v>1</v>
      </c>
      <c r="F1278" s="225" t="s">
        <v>1263</v>
      </c>
      <c r="G1278" s="223"/>
      <c r="H1278" s="226">
        <v>0.048</v>
      </c>
      <c r="I1278" s="227"/>
      <c r="J1278" s="223"/>
      <c r="K1278" s="223"/>
      <c r="L1278" s="228"/>
      <c r="M1278" s="229"/>
      <c r="N1278" s="230"/>
      <c r="O1278" s="230"/>
      <c r="P1278" s="230"/>
      <c r="Q1278" s="230"/>
      <c r="R1278" s="230"/>
      <c r="S1278" s="230"/>
      <c r="T1278" s="231"/>
      <c r="AT1278" s="232" t="s">
        <v>237</v>
      </c>
      <c r="AU1278" s="232" t="s">
        <v>86</v>
      </c>
      <c r="AV1278" s="14" t="s">
        <v>86</v>
      </c>
      <c r="AW1278" s="14" t="s">
        <v>32</v>
      </c>
      <c r="AX1278" s="14" t="s">
        <v>76</v>
      </c>
      <c r="AY1278" s="232" t="s">
        <v>135</v>
      </c>
    </row>
    <row r="1279" spans="2:51" s="15" customFormat="1" ht="12">
      <c r="B1279" s="233"/>
      <c r="C1279" s="234"/>
      <c r="D1279" s="194" t="s">
        <v>237</v>
      </c>
      <c r="E1279" s="235" t="s">
        <v>1</v>
      </c>
      <c r="F1279" s="236" t="s">
        <v>240</v>
      </c>
      <c r="G1279" s="234"/>
      <c r="H1279" s="237">
        <v>1.216</v>
      </c>
      <c r="I1279" s="238"/>
      <c r="J1279" s="234"/>
      <c r="K1279" s="234"/>
      <c r="L1279" s="239"/>
      <c r="M1279" s="240"/>
      <c r="N1279" s="241"/>
      <c r="O1279" s="241"/>
      <c r="P1279" s="241"/>
      <c r="Q1279" s="241"/>
      <c r="R1279" s="241"/>
      <c r="S1279" s="241"/>
      <c r="T1279" s="242"/>
      <c r="AT1279" s="243" t="s">
        <v>237</v>
      </c>
      <c r="AU1279" s="243" t="s">
        <v>86</v>
      </c>
      <c r="AV1279" s="15" t="s">
        <v>140</v>
      </c>
      <c r="AW1279" s="15" t="s">
        <v>32</v>
      </c>
      <c r="AX1279" s="15" t="s">
        <v>84</v>
      </c>
      <c r="AY1279" s="243" t="s">
        <v>135</v>
      </c>
    </row>
    <row r="1280" spans="1:65" s="2" customFormat="1" ht="16.5" customHeight="1">
      <c r="A1280" s="35"/>
      <c r="B1280" s="36"/>
      <c r="C1280" s="244" t="s">
        <v>1264</v>
      </c>
      <c r="D1280" s="244" t="s">
        <v>251</v>
      </c>
      <c r="E1280" s="245" t="s">
        <v>1265</v>
      </c>
      <c r="F1280" s="246" t="s">
        <v>1266</v>
      </c>
      <c r="G1280" s="247" t="s">
        <v>236</v>
      </c>
      <c r="H1280" s="248">
        <v>1.626</v>
      </c>
      <c r="I1280" s="249"/>
      <c r="J1280" s="250">
        <f>ROUND(I1280*H1280,2)</f>
        <v>0</v>
      </c>
      <c r="K1280" s="251"/>
      <c r="L1280" s="252"/>
      <c r="M1280" s="253" t="s">
        <v>1</v>
      </c>
      <c r="N1280" s="254" t="s">
        <v>41</v>
      </c>
      <c r="O1280" s="72"/>
      <c r="P1280" s="190">
        <f>O1280*H1280</f>
        <v>0</v>
      </c>
      <c r="Q1280" s="190">
        <v>0</v>
      </c>
      <c r="R1280" s="190">
        <f>Q1280*H1280</f>
        <v>0</v>
      </c>
      <c r="S1280" s="190">
        <v>0</v>
      </c>
      <c r="T1280" s="191">
        <f>S1280*H1280</f>
        <v>0</v>
      </c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R1280" s="192" t="s">
        <v>289</v>
      </c>
      <c r="AT1280" s="192" t="s">
        <v>251</v>
      </c>
      <c r="AU1280" s="192" t="s">
        <v>86</v>
      </c>
      <c r="AY1280" s="18" t="s">
        <v>135</v>
      </c>
      <c r="BE1280" s="193">
        <f>IF(N1280="základní",J1280,0)</f>
        <v>0</v>
      </c>
      <c r="BF1280" s="193">
        <f>IF(N1280="snížená",J1280,0)</f>
        <v>0</v>
      </c>
      <c r="BG1280" s="193">
        <f>IF(N1280="zákl. přenesená",J1280,0)</f>
        <v>0</v>
      </c>
      <c r="BH1280" s="193">
        <f>IF(N1280="sníž. přenesená",J1280,0)</f>
        <v>0</v>
      </c>
      <c r="BI1280" s="193">
        <f>IF(N1280="nulová",J1280,0)</f>
        <v>0</v>
      </c>
      <c r="BJ1280" s="18" t="s">
        <v>84</v>
      </c>
      <c r="BK1280" s="193">
        <f>ROUND(I1280*H1280,2)</f>
        <v>0</v>
      </c>
      <c r="BL1280" s="18" t="s">
        <v>171</v>
      </c>
      <c r="BM1280" s="192" t="s">
        <v>1267</v>
      </c>
    </row>
    <row r="1281" spans="2:51" s="13" customFormat="1" ht="12">
      <c r="B1281" s="212"/>
      <c r="C1281" s="213"/>
      <c r="D1281" s="194" t="s">
        <v>237</v>
      </c>
      <c r="E1281" s="214" t="s">
        <v>1</v>
      </c>
      <c r="F1281" s="215" t="s">
        <v>1268</v>
      </c>
      <c r="G1281" s="213"/>
      <c r="H1281" s="214" t="s">
        <v>1</v>
      </c>
      <c r="I1281" s="216"/>
      <c r="J1281" s="213"/>
      <c r="K1281" s="213"/>
      <c r="L1281" s="217"/>
      <c r="M1281" s="218"/>
      <c r="N1281" s="219"/>
      <c r="O1281" s="219"/>
      <c r="P1281" s="219"/>
      <c r="Q1281" s="219"/>
      <c r="R1281" s="219"/>
      <c r="S1281" s="219"/>
      <c r="T1281" s="220"/>
      <c r="AT1281" s="221" t="s">
        <v>237</v>
      </c>
      <c r="AU1281" s="221" t="s">
        <v>86</v>
      </c>
      <c r="AV1281" s="13" t="s">
        <v>84</v>
      </c>
      <c r="AW1281" s="13" t="s">
        <v>32</v>
      </c>
      <c r="AX1281" s="13" t="s">
        <v>76</v>
      </c>
      <c r="AY1281" s="221" t="s">
        <v>135</v>
      </c>
    </row>
    <row r="1282" spans="2:51" s="13" customFormat="1" ht="12">
      <c r="B1282" s="212"/>
      <c r="C1282" s="213"/>
      <c r="D1282" s="194" t="s">
        <v>237</v>
      </c>
      <c r="E1282" s="214" t="s">
        <v>1</v>
      </c>
      <c r="F1282" s="215" t="s">
        <v>1252</v>
      </c>
      <c r="G1282" s="213"/>
      <c r="H1282" s="214" t="s">
        <v>1</v>
      </c>
      <c r="I1282" s="216"/>
      <c r="J1282" s="213"/>
      <c r="K1282" s="213"/>
      <c r="L1282" s="217"/>
      <c r="M1282" s="218"/>
      <c r="N1282" s="219"/>
      <c r="O1282" s="219"/>
      <c r="P1282" s="219"/>
      <c r="Q1282" s="219"/>
      <c r="R1282" s="219"/>
      <c r="S1282" s="219"/>
      <c r="T1282" s="220"/>
      <c r="AT1282" s="221" t="s">
        <v>237</v>
      </c>
      <c r="AU1282" s="221" t="s">
        <v>86</v>
      </c>
      <c r="AV1282" s="13" t="s">
        <v>84</v>
      </c>
      <c r="AW1282" s="13" t="s">
        <v>32</v>
      </c>
      <c r="AX1282" s="13" t="s">
        <v>76</v>
      </c>
      <c r="AY1282" s="221" t="s">
        <v>135</v>
      </c>
    </row>
    <row r="1283" spans="2:51" s="13" customFormat="1" ht="12">
      <c r="B1283" s="212"/>
      <c r="C1283" s="213"/>
      <c r="D1283" s="194" t="s">
        <v>237</v>
      </c>
      <c r="E1283" s="214" t="s">
        <v>1</v>
      </c>
      <c r="F1283" s="215" t="s">
        <v>717</v>
      </c>
      <c r="G1283" s="213"/>
      <c r="H1283" s="214" t="s">
        <v>1</v>
      </c>
      <c r="I1283" s="216"/>
      <c r="J1283" s="213"/>
      <c r="K1283" s="213"/>
      <c r="L1283" s="217"/>
      <c r="M1283" s="218"/>
      <c r="N1283" s="219"/>
      <c r="O1283" s="219"/>
      <c r="P1283" s="219"/>
      <c r="Q1283" s="219"/>
      <c r="R1283" s="219"/>
      <c r="S1283" s="219"/>
      <c r="T1283" s="220"/>
      <c r="AT1283" s="221" t="s">
        <v>237</v>
      </c>
      <c r="AU1283" s="221" t="s">
        <v>86</v>
      </c>
      <c r="AV1283" s="13" t="s">
        <v>84</v>
      </c>
      <c r="AW1283" s="13" t="s">
        <v>32</v>
      </c>
      <c r="AX1283" s="13" t="s">
        <v>76</v>
      </c>
      <c r="AY1283" s="221" t="s">
        <v>135</v>
      </c>
    </row>
    <row r="1284" spans="2:51" s="14" customFormat="1" ht="12">
      <c r="B1284" s="222"/>
      <c r="C1284" s="223"/>
      <c r="D1284" s="194" t="s">
        <v>237</v>
      </c>
      <c r="E1284" s="224" t="s">
        <v>1</v>
      </c>
      <c r="F1284" s="225" t="s">
        <v>1269</v>
      </c>
      <c r="G1284" s="223"/>
      <c r="H1284" s="226">
        <v>0.166</v>
      </c>
      <c r="I1284" s="227"/>
      <c r="J1284" s="223"/>
      <c r="K1284" s="223"/>
      <c r="L1284" s="228"/>
      <c r="M1284" s="229"/>
      <c r="N1284" s="230"/>
      <c r="O1284" s="230"/>
      <c r="P1284" s="230"/>
      <c r="Q1284" s="230"/>
      <c r="R1284" s="230"/>
      <c r="S1284" s="230"/>
      <c r="T1284" s="231"/>
      <c r="AT1284" s="232" t="s">
        <v>237</v>
      </c>
      <c r="AU1284" s="232" t="s">
        <v>86</v>
      </c>
      <c r="AV1284" s="14" t="s">
        <v>86</v>
      </c>
      <c r="AW1284" s="14" t="s">
        <v>32</v>
      </c>
      <c r="AX1284" s="14" t="s">
        <v>76</v>
      </c>
      <c r="AY1284" s="232" t="s">
        <v>135</v>
      </c>
    </row>
    <row r="1285" spans="2:51" s="13" customFormat="1" ht="12">
      <c r="B1285" s="212"/>
      <c r="C1285" s="213"/>
      <c r="D1285" s="194" t="s">
        <v>237</v>
      </c>
      <c r="E1285" s="214" t="s">
        <v>1</v>
      </c>
      <c r="F1285" s="215" t="s">
        <v>719</v>
      </c>
      <c r="G1285" s="213"/>
      <c r="H1285" s="214" t="s">
        <v>1</v>
      </c>
      <c r="I1285" s="216"/>
      <c r="J1285" s="213"/>
      <c r="K1285" s="213"/>
      <c r="L1285" s="217"/>
      <c r="M1285" s="218"/>
      <c r="N1285" s="219"/>
      <c r="O1285" s="219"/>
      <c r="P1285" s="219"/>
      <c r="Q1285" s="219"/>
      <c r="R1285" s="219"/>
      <c r="S1285" s="219"/>
      <c r="T1285" s="220"/>
      <c r="AT1285" s="221" t="s">
        <v>237</v>
      </c>
      <c r="AU1285" s="221" t="s">
        <v>86</v>
      </c>
      <c r="AV1285" s="13" t="s">
        <v>84</v>
      </c>
      <c r="AW1285" s="13" t="s">
        <v>32</v>
      </c>
      <c r="AX1285" s="13" t="s">
        <v>76</v>
      </c>
      <c r="AY1285" s="221" t="s">
        <v>135</v>
      </c>
    </row>
    <row r="1286" spans="2:51" s="14" customFormat="1" ht="12">
      <c r="B1286" s="222"/>
      <c r="C1286" s="223"/>
      <c r="D1286" s="194" t="s">
        <v>237</v>
      </c>
      <c r="E1286" s="224" t="s">
        <v>1</v>
      </c>
      <c r="F1286" s="225" t="s">
        <v>1270</v>
      </c>
      <c r="G1286" s="223"/>
      <c r="H1286" s="226">
        <v>0.508</v>
      </c>
      <c r="I1286" s="227"/>
      <c r="J1286" s="223"/>
      <c r="K1286" s="223"/>
      <c r="L1286" s="228"/>
      <c r="M1286" s="229"/>
      <c r="N1286" s="230"/>
      <c r="O1286" s="230"/>
      <c r="P1286" s="230"/>
      <c r="Q1286" s="230"/>
      <c r="R1286" s="230"/>
      <c r="S1286" s="230"/>
      <c r="T1286" s="231"/>
      <c r="AT1286" s="232" t="s">
        <v>237</v>
      </c>
      <c r="AU1286" s="232" t="s">
        <v>86</v>
      </c>
      <c r="AV1286" s="14" t="s">
        <v>86</v>
      </c>
      <c r="AW1286" s="14" t="s">
        <v>32</v>
      </c>
      <c r="AX1286" s="14" t="s">
        <v>76</v>
      </c>
      <c r="AY1286" s="232" t="s">
        <v>135</v>
      </c>
    </row>
    <row r="1287" spans="2:51" s="13" customFormat="1" ht="12">
      <c r="B1287" s="212"/>
      <c r="C1287" s="213"/>
      <c r="D1287" s="194" t="s">
        <v>237</v>
      </c>
      <c r="E1287" s="214" t="s">
        <v>1</v>
      </c>
      <c r="F1287" s="215" t="s">
        <v>721</v>
      </c>
      <c r="G1287" s="213"/>
      <c r="H1287" s="214" t="s">
        <v>1</v>
      </c>
      <c r="I1287" s="216"/>
      <c r="J1287" s="213"/>
      <c r="K1287" s="213"/>
      <c r="L1287" s="217"/>
      <c r="M1287" s="218"/>
      <c r="N1287" s="219"/>
      <c r="O1287" s="219"/>
      <c r="P1287" s="219"/>
      <c r="Q1287" s="219"/>
      <c r="R1287" s="219"/>
      <c r="S1287" s="219"/>
      <c r="T1287" s="220"/>
      <c r="AT1287" s="221" t="s">
        <v>237</v>
      </c>
      <c r="AU1287" s="221" t="s">
        <v>86</v>
      </c>
      <c r="AV1287" s="13" t="s">
        <v>84</v>
      </c>
      <c r="AW1287" s="13" t="s">
        <v>32</v>
      </c>
      <c r="AX1287" s="13" t="s">
        <v>76</v>
      </c>
      <c r="AY1287" s="221" t="s">
        <v>135</v>
      </c>
    </row>
    <row r="1288" spans="2:51" s="14" customFormat="1" ht="12">
      <c r="B1288" s="222"/>
      <c r="C1288" s="223"/>
      <c r="D1288" s="194" t="s">
        <v>237</v>
      </c>
      <c r="E1288" s="224" t="s">
        <v>1</v>
      </c>
      <c r="F1288" s="225" t="s">
        <v>1271</v>
      </c>
      <c r="G1288" s="223"/>
      <c r="H1288" s="226">
        <v>0.875</v>
      </c>
      <c r="I1288" s="227"/>
      <c r="J1288" s="223"/>
      <c r="K1288" s="223"/>
      <c r="L1288" s="228"/>
      <c r="M1288" s="229"/>
      <c r="N1288" s="230"/>
      <c r="O1288" s="230"/>
      <c r="P1288" s="230"/>
      <c r="Q1288" s="230"/>
      <c r="R1288" s="230"/>
      <c r="S1288" s="230"/>
      <c r="T1288" s="231"/>
      <c r="AT1288" s="232" t="s">
        <v>237</v>
      </c>
      <c r="AU1288" s="232" t="s">
        <v>86</v>
      </c>
      <c r="AV1288" s="14" t="s">
        <v>86</v>
      </c>
      <c r="AW1288" s="14" t="s">
        <v>32</v>
      </c>
      <c r="AX1288" s="14" t="s">
        <v>76</v>
      </c>
      <c r="AY1288" s="232" t="s">
        <v>135</v>
      </c>
    </row>
    <row r="1289" spans="2:51" s="15" customFormat="1" ht="12">
      <c r="B1289" s="233"/>
      <c r="C1289" s="234"/>
      <c r="D1289" s="194" t="s">
        <v>237</v>
      </c>
      <c r="E1289" s="235" t="s">
        <v>1</v>
      </c>
      <c r="F1289" s="236" t="s">
        <v>240</v>
      </c>
      <c r="G1289" s="234"/>
      <c r="H1289" s="237">
        <v>1.549</v>
      </c>
      <c r="I1289" s="238"/>
      <c r="J1289" s="234"/>
      <c r="K1289" s="234"/>
      <c r="L1289" s="239"/>
      <c r="M1289" s="240"/>
      <c r="N1289" s="241"/>
      <c r="O1289" s="241"/>
      <c r="P1289" s="241"/>
      <c r="Q1289" s="241"/>
      <c r="R1289" s="241"/>
      <c r="S1289" s="241"/>
      <c r="T1289" s="242"/>
      <c r="AT1289" s="243" t="s">
        <v>237</v>
      </c>
      <c r="AU1289" s="243" t="s">
        <v>86</v>
      </c>
      <c r="AV1289" s="15" t="s">
        <v>140</v>
      </c>
      <c r="AW1289" s="15" t="s">
        <v>32</v>
      </c>
      <c r="AX1289" s="15" t="s">
        <v>76</v>
      </c>
      <c r="AY1289" s="243" t="s">
        <v>135</v>
      </c>
    </row>
    <row r="1290" spans="2:51" s="14" customFormat="1" ht="12">
      <c r="B1290" s="222"/>
      <c r="C1290" s="223"/>
      <c r="D1290" s="194" t="s">
        <v>237</v>
      </c>
      <c r="E1290" s="224" t="s">
        <v>1</v>
      </c>
      <c r="F1290" s="225" t="s">
        <v>1272</v>
      </c>
      <c r="G1290" s="223"/>
      <c r="H1290" s="226">
        <v>1.626</v>
      </c>
      <c r="I1290" s="227"/>
      <c r="J1290" s="223"/>
      <c r="K1290" s="223"/>
      <c r="L1290" s="228"/>
      <c r="M1290" s="229"/>
      <c r="N1290" s="230"/>
      <c r="O1290" s="230"/>
      <c r="P1290" s="230"/>
      <c r="Q1290" s="230"/>
      <c r="R1290" s="230"/>
      <c r="S1290" s="230"/>
      <c r="T1290" s="231"/>
      <c r="AT1290" s="232" t="s">
        <v>237</v>
      </c>
      <c r="AU1290" s="232" t="s">
        <v>86</v>
      </c>
      <c r="AV1290" s="14" t="s">
        <v>86</v>
      </c>
      <c r="AW1290" s="14" t="s">
        <v>32</v>
      </c>
      <c r="AX1290" s="14" t="s">
        <v>76</v>
      </c>
      <c r="AY1290" s="232" t="s">
        <v>135</v>
      </c>
    </row>
    <row r="1291" spans="2:51" s="15" customFormat="1" ht="12">
      <c r="B1291" s="233"/>
      <c r="C1291" s="234"/>
      <c r="D1291" s="194" t="s">
        <v>237</v>
      </c>
      <c r="E1291" s="235" t="s">
        <v>1</v>
      </c>
      <c r="F1291" s="236" t="s">
        <v>240</v>
      </c>
      <c r="G1291" s="234"/>
      <c r="H1291" s="237">
        <v>1.626</v>
      </c>
      <c r="I1291" s="238"/>
      <c r="J1291" s="234"/>
      <c r="K1291" s="234"/>
      <c r="L1291" s="239"/>
      <c r="M1291" s="240"/>
      <c r="N1291" s="241"/>
      <c r="O1291" s="241"/>
      <c r="P1291" s="241"/>
      <c r="Q1291" s="241"/>
      <c r="R1291" s="241"/>
      <c r="S1291" s="241"/>
      <c r="T1291" s="242"/>
      <c r="AT1291" s="243" t="s">
        <v>237</v>
      </c>
      <c r="AU1291" s="243" t="s">
        <v>86</v>
      </c>
      <c r="AV1291" s="15" t="s">
        <v>140</v>
      </c>
      <c r="AW1291" s="15" t="s">
        <v>32</v>
      </c>
      <c r="AX1291" s="15" t="s">
        <v>84</v>
      </c>
      <c r="AY1291" s="243" t="s">
        <v>135</v>
      </c>
    </row>
    <row r="1292" spans="1:65" s="2" customFormat="1" ht="24.2" customHeight="1">
      <c r="A1292" s="35"/>
      <c r="B1292" s="36"/>
      <c r="C1292" s="180" t="s">
        <v>712</v>
      </c>
      <c r="D1292" s="180" t="s">
        <v>136</v>
      </c>
      <c r="E1292" s="181" t="s">
        <v>1273</v>
      </c>
      <c r="F1292" s="182" t="s">
        <v>1274</v>
      </c>
      <c r="G1292" s="183" t="s">
        <v>269</v>
      </c>
      <c r="H1292" s="184">
        <v>45.83</v>
      </c>
      <c r="I1292" s="185"/>
      <c r="J1292" s="186">
        <f>ROUND(I1292*H1292,2)</f>
        <v>0</v>
      </c>
      <c r="K1292" s="187"/>
      <c r="L1292" s="40"/>
      <c r="M1292" s="188" t="s">
        <v>1</v>
      </c>
      <c r="N1292" s="189" t="s">
        <v>41</v>
      </c>
      <c r="O1292" s="72"/>
      <c r="P1292" s="190">
        <f>O1292*H1292</f>
        <v>0</v>
      </c>
      <c r="Q1292" s="190">
        <v>0</v>
      </c>
      <c r="R1292" s="190">
        <f>Q1292*H1292</f>
        <v>0</v>
      </c>
      <c r="S1292" s="190">
        <v>0</v>
      </c>
      <c r="T1292" s="191">
        <f>S1292*H1292</f>
        <v>0</v>
      </c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R1292" s="192" t="s">
        <v>171</v>
      </c>
      <c r="AT1292" s="192" t="s">
        <v>136</v>
      </c>
      <c r="AU1292" s="192" t="s">
        <v>86</v>
      </c>
      <c r="AY1292" s="18" t="s">
        <v>135</v>
      </c>
      <c r="BE1292" s="193">
        <f>IF(N1292="základní",J1292,0)</f>
        <v>0</v>
      </c>
      <c r="BF1292" s="193">
        <f>IF(N1292="snížená",J1292,0)</f>
        <v>0</v>
      </c>
      <c r="BG1292" s="193">
        <f>IF(N1292="zákl. přenesená",J1292,0)</f>
        <v>0</v>
      </c>
      <c r="BH1292" s="193">
        <f>IF(N1292="sníž. přenesená",J1292,0)</f>
        <v>0</v>
      </c>
      <c r="BI1292" s="193">
        <f>IF(N1292="nulová",J1292,0)</f>
        <v>0</v>
      </c>
      <c r="BJ1292" s="18" t="s">
        <v>84</v>
      </c>
      <c r="BK1292" s="193">
        <f>ROUND(I1292*H1292,2)</f>
        <v>0</v>
      </c>
      <c r="BL1292" s="18" t="s">
        <v>171</v>
      </c>
      <c r="BM1292" s="192" t="s">
        <v>1275</v>
      </c>
    </row>
    <row r="1293" spans="2:51" s="13" customFormat="1" ht="12">
      <c r="B1293" s="212"/>
      <c r="C1293" s="213"/>
      <c r="D1293" s="194" t="s">
        <v>237</v>
      </c>
      <c r="E1293" s="214" t="s">
        <v>1</v>
      </c>
      <c r="F1293" s="215" t="s">
        <v>1276</v>
      </c>
      <c r="G1293" s="213"/>
      <c r="H1293" s="214" t="s">
        <v>1</v>
      </c>
      <c r="I1293" s="216"/>
      <c r="J1293" s="213"/>
      <c r="K1293" s="213"/>
      <c r="L1293" s="217"/>
      <c r="M1293" s="218"/>
      <c r="N1293" s="219"/>
      <c r="O1293" s="219"/>
      <c r="P1293" s="219"/>
      <c r="Q1293" s="219"/>
      <c r="R1293" s="219"/>
      <c r="S1293" s="219"/>
      <c r="T1293" s="220"/>
      <c r="AT1293" s="221" t="s">
        <v>237</v>
      </c>
      <c r="AU1293" s="221" t="s">
        <v>86</v>
      </c>
      <c r="AV1293" s="13" t="s">
        <v>84</v>
      </c>
      <c r="AW1293" s="13" t="s">
        <v>32</v>
      </c>
      <c r="AX1293" s="13" t="s">
        <v>76</v>
      </c>
      <c r="AY1293" s="221" t="s">
        <v>135</v>
      </c>
    </row>
    <row r="1294" spans="2:51" s="13" customFormat="1" ht="12">
      <c r="B1294" s="212"/>
      <c r="C1294" s="213"/>
      <c r="D1294" s="194" t="s">
        <v>237</v>
      </c>
      <c r="E1294" s="214" t="s">
        <v>1</v>
      </c>
      <c r="F1294" s="215" t="s">
        <v>1068</v>
      </c>
      <c r="G1294" s="213"/>
      <c r="H1294" s="214" t="s">
        <v>1</v>
      </c>
      <c r="I1294" s="216"/>
      <c r="J1294" s="213"/>
      <c r="K1294" s="213"/>
      <c r="L1294" s="217"/>
      <c r="M1294" s="218"/>
      <c r="N1294" s="219"/>
      <c r="O1294" s="219"/>
      <c r="P1294" s="219"/>
      <c r="Q1294" s="219"/>
      <c r="R1294" s="219"/>
      <c r="S1294" s="219"/>
      <c r="T1294" s="220"/>
      <c r="AT1294" s="221" t="s">
        <v>237</v>
      </c>
      <c r="AU1294" s="221" t="s">
        <v>86</v>
      </c>
      <c r="AV1294" s="13" t="s">
        <v>84</v>
      </c>
      <c r="AW1294" s="13" t="s">
        <v>32</v>
      </c>
      <c r="AX1294" s="13" t="s">
        <v>76</v>
      </c>
      <c r="AY1294" s="221" t="s">
        <v>135</v>
      </c>
    </row>
    <row r="1295" spans="2:51" s="14" customFormat="1" ht="12">
      <c r="B1295" s="222"/>
      <c r="C1295" s="223"/>
      <c r="D1295" s="194" t="s">
        <v>237</v>
      </c>
      <c r="E1295" s="224" t="s">
        <v>1</v>
      </c>
      <c r="F1295" s="225" t="s">
        <v>1277</v>
      </c>
      <c r="G1295" s="223"/>
      <c r="H1295" s="226">
        <v>8.44</v>
      </c>
      <c r="I1295" s="227"/>
      <c r="J1295" s="223"/>
      <c r="K1295" s="223"/>
      <c r="L1295" s="228"/>
      <c r="M1295" s="229"/>
      <c r="N1295" s="230"/>
      <c r="O1295" s="230"/>
      <c r="P1295" s="230"/>
      <c r="Q1295" s="230"/>
      <c r="R1295" s="230"/>
      <c r="S1295" s="230"/>
      <c r="T1295" s="231"/>
      <c r="AT1295" s="232" t="s">
        <v>237</v>
      </c>
      <c r="AU1295" s="232" t="s">
        <v>86</v>
      </c>
      <c r="AV1295" s="14" t="s">
        <v>86</v>
      </c>
      <c r="AW1295" s="14" t="s">
        <v>32</v>
      </c>
      <c r="AX1295" s="14" t="s">
        <v>76</v>
      </c>
      <c r="AY1295" s="232" t="s">
        <v>135</v>
      </c>
    </row>
    <row r="1296" spans="2:51" s="13" customFormat="1" ht="12">
      <c r="B1296" s="212"/>
      <c r="C1296" s="213"/>
      <c r="D1296" s="194" t="s">
        <v>237</v>
      </c>
      <c r="E1296" s="214" t="s">
        <v>1</v>
      </c>
      <c r="F1296" s="215" t="s">
        <v>1066</v>
      </c>
      <c r="G1296" s="213"/>
      <c r="H1296" s="214" t="s">
        <v>1</v>
      </c>
      <c r="I1296" s="216"/>
      <c r="J1296" s="213"/>
      <c r="K1296" s="213"/>
      <c r="L1296" s="217"/>
      <c r="M1296" s="218"/>
      <c r="N1296" s="219"/>
      <c r="O1296" s="219"/>
      <c r="P1296" s="219"/>
      <c r="Q1296" s="219"/>
      <c r="R1296" s="219"/>
      <c r="S1296" s="219"/>
      <c r="T1296" s="220"/>
      <c r="AT1296" s="221" t="s">
        <v>237</v>
      </c>
      <c r="AU1296" s="221" t="s">
        <v>86</v>
      </c>
      <c r="AV1296" s="13" t="s">
        <v>84</v>
      </c>
      <c r="AW1296" s="13" t="s">
        <v>32</v>
      </c>
      <c r="AX1296" s="13" t="s">
        <v>76</v>
      </c>
      <c r="AY1296" s="221" t="s">
        <v>135</v>
      </c>
    </row>
    <row r="1297" spans="2:51" s="14" customFormat="1" ht="12">
      <c r="B1297" s="222"/>
      <c r="C1297" s="223"/>
      <c r="D1297" s="194" t="s">
        <v>237</v>
      </c>
      <c r="E1297" s="224" t="s">
        <v>1</v>
      </c>
      <c r="F1297" s="225" t="s">
        <v>1277</v>
      </c>
      <c r="G1297" s="223"/>
      <c r="H1297" s="226">
        <v>8.44</v>
      </c>
      <c r="I1297" s="227"/>
      <c r="J1297" s="223"/>
      <c r="K1297" s="223"/>
      <c r="L1297" s="228"/>
      <c r="M1297" s="229"/>
      <c r="N1297" s="230"/>
      <c r="O1297" s="230"/>
      <c r="P1297" s="230"/>
      <c r="Q1297" s="230"/>
      <c r="R1297" s="230"/>
      <c r="S1297" s="230"/>
      <c r="T1297" s="231"/>
      <c r="AT1297" s="232" t="s">
        <v>237</v>
      </c>
      <c r="AU1297" s="232" t="s">
        <v>86</v>
      </c>
      <c r="AV1297" s="14" t="s">
        <v>86</v>
      </c>
      <c r="AW1297" s="14" t="s">
        <v>32</v>
      </c>
      <c r="AX1297" s="14" t="s">
        <v>76</v>
      </c>
      <c r="AY1297" s="232" t="s">
        <v>135</v>
      </c>
    </row>
    <row r="1298" spans="2:51" s="13" customFormat="1" ht="12">
      <c r="B1298" s="212"/>
      <c r="C1298" s="213"/>
      <c r="D1298" s="194" t="s">
        <v>237</v>
      </c>
      <c r="E1298" s="214" t="s">
        <v>1</v>
      </c>
      <c r="F1298" s="215" t="s">
        <v>1278</v>
      </c>
      <c r="G1298" s="213"/>
      <c r="H1298" s="214" t="s">
        <v>1</v>
      </c>
      <c r="I1298" s="216"/>
      <c r="J1298" s="213"/>
      <c r="K1298" s="213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237</v>
      </c>
      <c r="AU1298" s="221" t="s">
        <v>86</v>
      </c>
      <c r="AV1298" s="13" t="s">
        <v>84</v>
      </c>
      <c r="AW1298" s="13" t="s">
        <v>32</v>
      </c>
      <c r="AX1298" s="13" t="s">
        <v>76</v>
      </c>
      <c r="AY1298" s="221" t="s">
        <v>135</v>
      </c>
    </row>
    <row r="1299" spans="2:51" s="14" customFormat="1" ht="12">
      <c r="B1299" s="222"/>
      <c r="C1299" s="223"/>
      <c r="D1299" s="194" t="s">
        <v>237</v>
      </c>
      <c r="E1299" s="224" t="s">
        <v>1</v>
      </c>
      <c r="F1299" s="225" t="s">
        <v>1279</v>
      </c>
      <c r="G1299" s="223"/>
      <c r="H1299" s="226">
        <v>28.95</v>
      </c>
      <c r="I1299" s="227"/>
      <c r="J1299" s="223"/>
      <c r="K1299" s="223"/>
      <c r="L1299" s="228"/>
      <c r="M1299" s="229"/>
      <c r="N1299" s="230"/>
      <c r="O1299" s="230"/>
      <c r="P1299" s="230"/>
      <c r="Q1299" s="230"/>
      <c r="R1299" s="230"/>
      <c r="S1299" s="230"/>
      <c r="T1299" s="231"/>
      <c r="AT1299" s="232" t="s">
        <v>237</v>
      </c>
      <c r="AU1299" s="232" t="s">
        <v>86</v>
      </c>
      <c r="AV1299" s="14" t="s">
        <v>86</v>
      </c>
      <c r="AW1299" s="14" t="s">
        <v>32</v>
      </c>
      <c r="AX1299" s="14" t="s">
        <v>76</v>
      </c>
      <c r="AY1299" s="232" t="s">
        <v>135</v>
      </c>
    </row>
    <row r="1300" spans="2:51" s="15" customFormat="1" ht="12">
      <c r="B1300" s="233"/>
      <c r="C1300" s="234"/>
      <c r="D1300" s="194" t="s">
        <v>237</v>
      </c>
      <c r="E1300" s="235" t="s">
        <v>1</v>
      </c>
      <c r="F1300" s="236" t="s">
        <v>240</v>
      </c>
      <c r="G1300" s="234"/>
      <c r="H1300" s="237">
        <v>45.83</v>
      </c>
      <c r="I1300" s="238"/>
      <c r="J1300" s="234"/>
      <c r="K1300" s="234"/>
      <c r="L1300" s="239"/>
      <c r="M1300" s="240"/>
      <c r="N1300" s="241"/>
      <c r="O1300" s="241"/>
      <c r="P1300" s="241"/>
      <c r="Q1300" s="241"/>
      <c r="R1300" s="241"/>
      <c r="S1300" s="241"/>
      <c r="T1300" s="242"/>
      <c r="AT1300" s="243" t="s">
        <v>237</v>
      </c>
      <c r="AU1300" s="243" t="s">
        <v>86</v>
      </c>
      <c r="AV1300" s="15" t="s">
        <v>140</v>
      </c>
      <c r="AW1300" s="15" t="s">
        <v>32</v>
      </c>
      <c r="AX1300" s="15" t="s">
        <v>84</v>
      </c>
      <c r="AY1300" s="243" t="s">
        <v>135</v>
      </c>
    </row>
    <row r="1301" spans="1:65" s="2" customFormat="1" ht="21.75" customHeight="1">
      <c r="A1301" s="35"/>
      <c r="B1301" s="36"/>
      <c r="C1301" s="244" t="s">
        <v>1280</v>
      </c>
      <c r="D1301" s="244" t="s">
        <v>251</v>
      </c>
      <c r="E1301" s="245" t="s">
        <v>1281</v>
      </c>
      <c r="F1301" s="246" t="s">
        <v>1282</v>
      </c>
      <c r="G1301" s="247" t="s">
        <v>269</v>
      </c>
      <c r="H1301" s="248">
        <v>8.44</v>
      </c>
      <c r="I1301" s="249"/>
      <c r="J1301" s="250">
        <f>ROUND(I1301*H1301,2)</f>
        <v>0</v>
      </c>
      <c r="K1301" s="251"/>
      <c r="L1301" s="252"/>
      <c r="M1301" s="253" t="s">
        <v>1</v>
      </c>
      <c r="N1301" s="254" t="s">
        <v>41</v>
      </c>
      <c r="O1301" s="72"/>
      <c r="P1301" s="190">
        <f>O1301*H1301</f>
        <v>0</v>
      </c>
      <c r="Q1301" s="190">
        <v>0</v>
      </c>
      <c r="R1301" s="190">
        <f>Q1301*H1301</f>
        <v>0</v>
      </c>
      <c r="S1301" s="190">
        <v>0</v>
      </c>
      <c r="T1301" s="191">
        <f>S1301*H1301</f>
        <v>0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2" t="s">
        <v>289</v>
      </c>
      <c r="AT1301" s="192" t="s">
        <v>251</v>
      </c>
      <c r="AU1301" s="192" t="s">
        <v>86</v>
      </c>
      <c r="AY1301" s="18" t="s">
        <v>135</v>
      </c>
      <c r="BE1301" s="193">
        <f>IF(N1301="základní",J1301,0)</f>
        <v>0</v>
      </c>
      <c r="BF1301" s="193">
        <f>IF(N1301="snížená",J1301,0)</f>
        <v>0</v>
      </c>
      <c r="BG1301" s="193">
        <f>IF(N1301="zákl. přenesená",J1301,0)</f>
        <v>0</v>
      </c>
      <c r="BH1301" s="193">
        <f>IF(N1301="sníž. přenesená",J1301,0)</f>
        <v>0</v>
      </c>
      <c r="BI1301" s="193">
        <f>IF(N1301="nulová",J1301,0)</f>
        <v>0</v>
      </c>
      <c r="BJ1301" s="18" t="s">
        <v>84</v>
      </c>
      <c r="BK1301" s="193">
        <f>ROUND(I1301*H1301,2)</f>
        <v>0</v>
      </c>
      <c r="BL1301" s="18" t="s">
        <v>171</v>
      </c>
      <c r="BM1301" s="192" t="s">
        <v>1283</v>
      </c>
    </row>
    <row r="1302" spans="2:51" s="13" customFormat="1" ht="12">
      <c r="B1302" s="212"/>
      <c r="C1302" s="213"/>
      <c r="D1302" s="194" t="s">
        <v>237</v>
      </c>
      <c r="E1302" s="214" t="s">
        <v>1</v>
      </c>
      <c r="F1302" s="215" t="s">
        <v>1276</v>
      </c>
      <c r="G1302" s="213"/>
      <c r="H1302" s="214" t="s">
        <v>1</v>
      </c>
      <c r="I1302" s="216"/>
      <c r="J1302" s="213"/>
      <c r="K1302" s="213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237</v>
      </c>
      <c r="AU1302" s="221" t="s">
        <v>86</v>
      </c>
      <c r="AV1302" s="13" t="s">
        <v>84</v>
      </c>
      <c r="AW1302" s="13" t="s">
        <v>32</v>
      </c>
      <c r="AX1302" s="13" t="s">
        <v>76</v>
      </c>
      <c r="AY1302" s="221" t="s">
        <v>135</v>
      </c>
    </row>
    <row r="1303" spans="2:51" s="13" customFormat="1" ht="12">
      <c r="B1303" s="212"/>
      <c r="C1303" s="213"/>
      <c r="D1303" s="194" t="s">
        <v>237</v>
      </c>
      <c r="E1303" s="214" t="s">
        <v>1</v>
      </c>
      <c r="F1303" s="215" t="s">
        <v>1068</v>
      </c>
      <c r="G1303" s="213"/>
      <c r="H1303" s="214" t="s">
        <v>1</v>
      </c>
      <c r="I1303" s="216"/>
      <c r="J1303" s="213"/>
      <c r="K1303" s="213"/>
      <c r="L1303" s="217"/>
      <c r="M1303" s="218"/>
      <c r="N1303" s="219"/>
      <c r="O1303" s="219"/>
      <c r="P1303" s="219"/>
      <c r="Q1303" s="219"/>
      <c r="R1303" s="219"/>
      <c r="S1303" s="219"/>
      <c r="T1303" s="220"/>
      <c r="AT1303" s="221" t="s">
        <v>237</v>
      </c>
      <c r="AU1303" s="221" t="s">
        <v>86</v>
      </c>
      <c r="AV1303" s="13" t="s">
        <v>84</v>
      </c>
      <c r="AW1303" s="13" t="s">
        <v>32</v>
      </c>
      <c r="AX1303" s="13" t="s">
        <v>76</v>
      </c>
      <c r="AY1303" s="221" t="s">
        <v>135</v>
      </c>
    </row>
    <row r="1304" spans="2:51" s="14" customFormat="1" ht="12">
      <c r="B1304" s="222"/>
      <c r="C1304" s="223"/>
      <c r="D1304" s="194" t="s">
        <v>237</v>
      </c>
      <c r="E1304" s="224" t="s">
        <v>1</v>
      </c>
      <c r="F1304" s="225" t="s">
        <v>1284</v>
      </c>
      <c r="G1304" s="223"/>
      <c r="H1304" s="226">
        <v>4.22</v>
      </c>
      <c r="I1304" s="227"/>
      <c r="J1304" s="223"/>
      <c r="K1304" s="223"/>
      <c r="L1304" s="228"/>
      <c r="M1304" s="229"/>
      <c r="N1304" s="230"/>
      <c r="O1304" s="230"/>
      <c r="P1304" s="230"/>
      <c r="Q1304" s="230"/>
      <c r="R1304" s="230"/>
      <c r="S1304" s="230"/>
      <c r="T1304" s="231"/>
      <c r="AT1304" s="232" t="s">
        <v>237</v>
      </c>
      <c r="AU1304" s="232" t="s">
        <v>86</v>
      </c>
      <c r="AV1304" s="14" t="s">
        <v>86</v>
      </c>
      <c r="AW1304" s="14" t="s">
        <v>32</v>
      </c>
      <c r="AX1304" s="14" t="s">
        <v>76</v>
      </c>
      <c r="AY1304" s="232" t="s">
        <v>135</v>
      </c>
    </row>
    <row r="1305" spans="2:51" s="13" customFormat="1" ht="12">
      <c r="B1305" s="212"/>
      <c r="C1305" s="213"/>
      <c r="D1305" s="194" t="s">
        <v>237</v>
      </c>
      <c r="E1305" s="214" t="s">
        <v>1</v>
      </c>
      <c r="F1305" s="215" t="s">
        <v>1066</v>
      </c>
      <c r="G1305" s="213"/>
      <c r="H1305" s="214" t="s">
        <v>1</v>
      </c>
      <c r="I1305" s="216"/>
      <c r="J1305" s="213"/>
      <c r="K1305" s="213"/>
      <c r="L1305" s="217"/>
      <c r="M1305" s="218"/>
      <c r="N1305" s="219"/>
      <c r="O1305" s="219"/>
      <c r="P1305" s="219"/>
      <c r="Q1305" s="219"/>
      <c r="R1305" s="219"/>
      <c r="S1305" s="219"/>
      <c r="T1305" s="220"/>
      <c r="AT1305" s="221" t="s">
        <v>237</v>
      </c>
      <c r="AU1305" s="221" t="s">
        <v>86</v>
      </c>
      <c r="AV1305" s="13" t="s">
        <v>84</v>
      </c>
      <c r="AW1305" s="13" t="s">
        <v>32</v>
      </c>
      <c r="AX1305" s="13" t="s">
        <v>76</v>
      </c>
      <c r="AY1305" s="221" t="s">
        <v>135</v>
      </c>
    </row>
    <row r="1306" spans="2:51" s="14" customFormat="1" ht="12">
      <c r="B1306" s="222"/>
      <c r="C1306" s="223"/>
      <c r="D1306" s="194" t="s">
        <v>237</v>
      </c>
      <c r="E1306" s="224" t="s">
        <v>1</v>
      </c>
      <c r="F1306" s="225" t="s">
        <v>1284</v>
      </c>
      <c r="G1306" s="223"/>
      <c r="H1306" s="226">
        <v>4.22</v>
      </c>
      <c r="I1306" s="227"/>
      <c r="J1306" s="223"/>
      <c r="K1306" s="223"/>
      <c r="L1306" s="228"/>
      <c r="M1306" s="229"/>
      <c r="N1306" s="230"/>
      <c r="O1306" s="230"/>
      <c r="P1306" s="230"/>
      <c r="Q1306" s="230"/>
      <c r="R1306" s="230"/>
      <c r="S1306" s="230"/>
      <c r="T1306" s="231"/>
      <c r="AT1306" s="232" t="s">
        <v>237</v>
      </c>
      <c r="AU1306" s="232" t="s">
        <v>86</v>
      </c>
      <c r="AV1306" s="14" t="s">
        <v>86</v>
      </c>
      <c r="AW1306" s="14" t="s">
        <v>32</v>
      </c>
      <c r="AX1306" s="14" t="s">
        <v>76</v>
      </c>
      <c r="AY1306" s="232" t="s">
        <v>135</v>
      </c>
    </row>
    <row r="1307" spans="2:51" s="15" customFormat="1" ht="12">
      <c r="B1307" s="233"/>
      <c r="C1307" s="234"/>
      <c r="D1307" s="194" t="s">
        <v>237</v>
      </c>
      <c r="E1307" s="235" t="s">
        <v>1</v>
      </c>
      <c r="F1307" s="236" t="s">
        <v>240</v>
      </c>
      <c r="G1307" s="234"/>
      <c r="H1307" s="237">
        <v>8.44</v>
      </c>
      <c r="I1307" s="238"/>
      <c r="J1307" s="234"/>
      <c r="K1307" s="234"/>
      <c r="L1307" s="239"/>
      <c r="M1307" s="240"/>
      <c r="N1307" s="241"/>
      <c r="O1307" s="241"/>
      <c r="P1307" s="241"/>
      <c r="Q1307" s="241"/>
      <c r="R1307" s="241"/>
      <c r="S1307" s="241"/>
      <c r="T1307" s="242"/>
      <c r="AT1307" s="243" t="s">
        <v>237</v>
      </c>
      <c r="AU1307" s="243" t="s">
        <v>86</v>
      </c>
      <c r="AV1307" s="15" t="s">
        <v>140</v>
      </c>
      <c r="AW1307" s="15" t="s">
        <v>32</v>
      </c>
      <c r="AX1307" s="15" t="s">
        <v>84</v>
      </c>
      <c r="AY1307" s="243" t="s">
        <v>135</v>
      </c>
    </row>
    <row r="1308" spans="1:65" s="2" customFormat="1" ht="24.2" customHeight="1">
      <c r="A1308" s="35"/>
      <c r="B1308" s="36"/>
      <c r="C1308" s="244" t="s">
        <v>716</v>
      </c>
      <c r="D1308" s="244" t="s">
        <v>251</v>
      </c>
      <c r="E1308" s="245" t="s">
        <v>1285</v>
      </c>
      <c r="F1308" s="246" t="s">
        <v>1286</v>
      </c>
      <c r="G1308" s="247" t="s">
        <v>269</v>
      </c>
      <c r="H1308" s="248">
        <v>8.44</v>
      </c>
      <c r="I1308" s="249"/>
      <c r="J1308" s="250">
        <f>ROUND(I1308*H1308,2)</f>
        <v>0</v>
      </c>
      <c r="K1308" s="251"/>
      <c r="L1308" s="252"/>
      <c r="M1308" s="253" t="s">
        <v>1</v>
      </c>
      <c r="N1308" s="254" t="s">
        <v>41</v>
      </c>
      <c r="O1308" s="72"/>
      <c r="P1308" s="190">
        <f>O1308*H1308</f>
        <v>0</v>
      </c>
      <c r="Q1308" s="190">
        <v>0</v>
      </c>
      <c r="R1308" s="190">
        <f>Q1308*H1308</f>
        <v>0</v>
      </c>
      <c r="S1308" s="190">
        <v>0</v>
      </c>
      <c r="T1308" s="191">
        <f>S1308*H1308</f>
        <v>0</v>
      </c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R1308" s="192" t="s">
        <v>289</v>
      </c>
      <c r="AT1308" s="192" t="s">
        <v>251</v>
      </c>
      <c r="AU1308" s="192" t="s">
        <v>86</v>
      </c>
      <c r="AY1308" s="18" t="s">
        <v>135</v>
      </c>
      <c r="BE1308" s="193">
        <f>IF(N1308="základní",J1308,0)</f>
        <v>0</v>
      </c>
      <c r="BF1308" s="193">
        <f>IF(N1308="snížená",J1308,0)</f>
        <v>0</v>
      </c>
      <c r="BG1308" s="193">
        <f>IF(N1308="zákl. přenesená",J1308,0)</f>
        <v>0</v>
      </c>
      <c r="BH1308" s="193">
        <f>IF(N1308="sníž. přenesená",J1308,0)</f>
        <v>0</v>
      </c>
      <c r="BI1308" s="193">
        <f>IF(N1308="nulová",J1308,0)</f>
        <v>0</v>
      </c>
      <c r="BJ1308" s="18" t="s">
        <v>84</v>
      </c>
      <c r="BK1308" s="193">
        <f>ROUND(I1308*H1308,2)</f>
        <v>0</v>
      </c>
      <c r="BL1308" s="18" t="s">
        <v>171</v>
      </c>
      <c r="BM1308" s="192" t="s">
        <v>1287</v>
      </c>
    </row>
    <row r="1309" spans="2:51" s="13" customFormat="1" ht="12">
      <c r="B1309" s="212"/>
      <c r="C1309" s="213"/>
      <c r="D1309" s="194" t="s">
        <v>237</v>
      </c>
      <c r="E1309" s="214" t="s">
        <v>1</v>
      </c>
      <c r="F1309" s="215" t="s">
        <v>1276</v>
      </c>
      <c r="G1309" s="213"/>
      <c r="H1309" s="214" t="s">
        <v>1</v>
      </c>
      <c r="I1309" s="216"/>
      <c r="J1309" s="213"/>
      <c r="K1309" s="213"/>
      <c r="L1309" s="217"/>
      <c r="M1309" s="218"/>
      <c r="N1309" s="219"/>
      <c r="O1309" s="219"/>
      <c r="P1309" s="219"/>
      <c r="Q1309" s="219"/>
      <c r="R1309" s="219"/>
      <c r="S1309" s="219"/>
      <c r="T1309" s="220"/>
      <c r="AT1309" s="221" t="s">
        <v>237</v>
      </c>
      <c r="AU1309" s="221" t="s">
        <v>86</v>
      </c>
      <c r="AV1309" s="13" t="s">
        <v>84</v>
      </c>
      <c r="AW1309" s="13" t="s">
        <v>32</v>
      </c>
      <c r="AX1309" s="13" t="s">
        <v>76</v>
      </c>
      <c r="AY1309" s="221" t="s">
        <v>135</v>
      </c>
    </row>
    <row r="1310" spans="2:51" s="13" customFormat="1" ht="12">
      <c r="B1310" s="212"/>
      <c r="C1310" s="213"/>
      <c r="D1310" s="194" t="s">
        <v>237</v>
      </c>
      <c r="E1310" s="214" t="s">
        <v>1</v>
      </c>
      <c r="F1310" s="215" t="s">
        <v>1068</v>
      </c>
      <c r="G1310" s="213"/>
      <c r="H1310" s="214" t="s">
        <v>1</v>
      </c>
      <c r="I1310" s="216"/>
      <c r="J1310" s="213"/>
      <c r="K1310" s="213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237</v>
      </c>
      <c r="AU1310" s="221" t="s">
        <v>86</v>
      </c>
      <c r="AV1310" s="13" t="s">
        <v>84</v>
      </c>
      <c r="AW1310" s="13" t="s">
        <v>32</v>
      </c>
      <c r="AX1310" s="13" t="s">
        <v>76</v>
      </c>
      <c r="AY1310" s="221" t="s">
        <v>135</v>
      </c>
    </row>
    <row r="1311" spans="2:51" s="14" customFormat="1" ht="12">
      <c r="B1311" s="222"/>
      <c r="C1311" s="223"/>
      <c r="D1311" s="194" t="s">
        <v>237</v>
      </c>
      <c r="E1311" s="224" t="s">
        <v>1</v>
      </c>
      <c r="F1311" s="225" t="s">
        <v>1284</v>
      </c>
      <c r="G1311" s="223"/>
      <c r="H1311" s="226">
        <v>4.22</v>
      </c>
      <c r="I1311" s="227"/>
      <c r="J1311" s="223"/>
      <c r="K1311" s="223"/>
      <c r="L1311" s="228"/>
      <c r="M1311" s="229"/>
      <c r="N1311" s="230"/>
      <c r="O1311" s="230"/>
      <c r="P1311" s="230"/>
      <c r="Q1311" s="230"/>
      <c r="R1311" s="230"/>
      <c r="S1311" s="230"/>
      <c r="T1311" s="231"/>
      <c r="AT1311" s="232" t="s">
        <v>237</v>
      </c>
      <c r="AU1311" s="232" t="s">
        <v>86</v>
      </c>
      <c r="AV1311" s="14" t="s">
        <v>86</v>
      </c>
      <c r="AW1311" s="14" t="s">
        <v>32</v>
      </c>
      <c r="AX1311" s="14" t="s">
        <v>76</v>
      </c>
      <c r="AY1311" s="232" t="s">
        <v>135</v>
      </c>
    </row>
    <row r="1312" spans="2:51" s="13" customFormat="1" ht="12">
      <c r="B1312" s="212"/>
      <c r="C1312" s="213"/>
      <c r="D1312" s="194" t="s">
        <v>237</v>
      </c>
      <c r="E1312" s="214" t="s">
        <v>1</v>
      </c>
      <c r="F1312" s="215" t="s">
        <v>1066</v>
      </c>
      <c r="G1312" s="213"/>
      <c r="H1312" s="214" t="s">
        <v>1</v>
      </c>
      <c r="I1312" s="216"/>
      <c r="J1312" s="213"/>
      <c r="K1312" s="213"/>
      <c r="L1312" s="217"/>
      <c r="M1312" s="218"/>
      <c r="N1312" s="219"/>
      <c r="O1312" s="219"/>
      <c r="P1312" s="219"/>
      <c r="Q1312" s="219"/>
      <c r="R1312" s="219"/>
      <c r="S1312" s="219"/>
      <c r="T1312" s="220"/>
      <c r="AT1312" s="221" t="s">
        <v>237</v>
      </c>
      <c r="AU1312" s="221" t="s">
        <v>86</v>
      </c>
      <c r="AV1312" s="13" t="s">
        <v>84</v>
      </c>
      <c r="AW1312" s="13" t="s">
        <v>32</v>
      </c>
      <c r="AX1312" s="13" t="s">
        <v>76</v>
      </c>
      <c r="AY1312" s="221" t="s">
        <v>135</v>
      </c>
    </row>
    <row r="1313" spans="2:51" s="14" customFormat="1" ht="12">
      <c r="B1313" s="222"/>
      <c r="C1313" s="223"/>
      <c r="D1313" s="194" t="s">
        <v>237</v>
      </c>
      <c r="E1313" s="224" t="s">
        <v>1</v>
      </c>
      <c r="F1313" s="225" t="s">
        <v>1284</v>
      </c>
      <c r="G1313" s="223"/>
      <c r="H1313" s="226">
        <v>4.22</v>
      </c>
      <c r="I1313" s="227"/>
      <c r="J1313" s="223"/>
      <c r="K1313" s="223"/>
      <c r="L1313" s="228"/>
      <c r="M1313" s="229"/>
      <c r="N1313" s="230"/>
      <c r="O1313" s="230"/>
      <c r="P1313" s="230"/>
      <c r="Q1313" s="230"/>
      <c r="R1313" s="230"/>
      <c r="S1313" s="230"/>
      <c r="T1313" s="231"/>
      <c r="AT1313" s="232" t="s">
        <v>237</v>
      </c>
      <c r="AU1313" s="232" t="s">
        <v>86</v>
      </c>
      <c r="AV1313" s="14" t="s">
        <v>86</v>
      </c>
      <c r="AW1313" s="14" t="s">
        <v>32</v>
      </c>
      <c r="AX1313" s="14" t="s">
        <v>76</v>
      </c>
      <c r="AY1313" s="232" t="s">
        <v>135</v>
      </c>
    </row>
    <row r="1314" spans="2:51" s="15" customFormat="1" ht="12">
      <c r="B1314" s="233"/>
      <c r="C1314" s="234"/>
      <c r="D1314" s="194" t="s">
        <v>237</v>
      </c>
      <c r="E1314" s="235" t="s">
        <v>1</v>
      </c>
      <c r="F1314" s="236" t="s">
        <v>240</v>
      </c>
      <c r="G1314" s="234"/>
      <c r="H1314" s="237">
        <v>8.44</v>
      </c>
      <c r="I1314" s="238"/>
      <c r="J1314" s="234"/>
      <c r="K1314" s="234"/>
      <c r="L1314" s="239"/>
      <c r="M1314" s="240"/>
      <c r="N1314" s="241"/>
      <c r="O1314" s="241"/>
      <c r="P1314" s="241"/>
      <c r="Q1314" s="241"/>
      <c r="R1314" s="241"/>
      <c r="S1314" s="241"/>
      <c r="T1314" s="242"/>
      <c r="AT1314" s="243" t="s">
        <v>237</v>
      </c>
      <c r="AU1314" s="243" t="s">
        <v>86</v>
      </c>
      <c r="AV1314" s="15" t="s">
        <v>140</v>
      </c>
      <c r="AW1314" s="15" t="s">
        <v>32</v>
      </c>
      <c r="AX1314" s="15" t="s">
        <v>84</v>
      </c>
      <c r="AY1314" s="243" t="s">
        <v>135</v>
      </c>
    </row>
    <row r="1315" spans="1:65" s="2" customFormat="1" ht="24.2" customHeight="1">
      <c r="A1315" s="35"/>
      <c r="B1315" s="36"/>
      <c r="C1315" s="244" t="s">
        <v>1288</v>
      </c>
      <c r="D1315" s="244" t="s">
        <v>251</v>
      </c>
      <c r="E1315" s="245" t="s">
        <v>1289</v>
      </c>
      <c r="F1315" s="246" t="s">
        <v>1290</v>
      </c>
      <c r="G1315" s="247" t="s">
        <v>269</v>
      </c>
      <c r="H1315" s="248">
        <v>28.95</v>
      </c>
      <c r="I1315" s="249"/>
      <c r="J1315" s="250">
        <f>ROUND(I1315*H1315,2)</f>
        <v>0</v>
      </c>
      <c r="K1315" s="251"/>
      <c r="L1315" s="252"/>
      <c r="M1315" s="253" t="s">
        <v>1</v>
      </c>
      <c r="N1315" s="254" t="s">
        <v>41</v>
      </c>
      <c r="O1315" s="72"/>
      <c r="P1315" s="190">
        <f>O1315*H1315</f>
        <v>0</v>
      </c>
      <c r="Q1315" s="190">
        <v>0</v>
      </c>
      <c r="R1315" s="190">
        <f>Q1315*H1315</f>
        <v>0</v>
      </c>
      <c r="S1315" s="190">
        <v>0</v>
      </c>
      <c r="T1315" s="191">
        <f>S1315*H1315</f>
        <v>0</v>
      </c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R1315" s="192" t="s">
        <v>289</v>
      </c>
      <c r="AT1315" s="192" t="s">
        <v>251</v>
      </c>
      <c r="AU1315" s="192" t="s">
        <v>86</v>
      </c>
      <c r="AY1315" s="18" t="s">
        <v>135</v>
      </c>
      <c r="BE1315" s="193">
        <f>IF(N1315="základní",J1315,0)</f>
        <v>0</v>
      </c>
      <c r="BF1315" s="193">
        <f>IF(N1315="snížená",J1315,0)</f>
        <v>0</v>
      </c>
      <c r="BG1315" s="193">
        <f>IF(N1315="zákl. přenesená",J1315,0)</f>
        <v>0</v>
      </c>
      <c r="BH1315" s="193">
        <f>IF(N1315="sníž. přenesená",J1315,0)</f>
        <v>0</v>
      </c>
      <c r="BI1315" s="193">
        <f>IF(N1315="nulová",J1315,0)</f>
        <v>0</v>
      </c>
      <c r="BJ1315" s="18" t="s">
        <v>84</v>
      </c>
      <c r="BK1315" s="193">
        <f>ROUND(I1315*H1315,2)</f>
        <v>0</v>
      </c>
      <c r="BL1315" s="18" t="s">
        <v>171</v>
      </c>
      <c r="BM1315" s="192" t="s">
        <v>1291</v>
      </c>
    </row>
    <row r="1316" spans="2:51" s="13" customFormat="1" ht="12">
      <c r="B1316" s="212"/>
      <c r="C1316" s="213"/>
      <c r="D1316" s="194" t="s">
        <v>237</v>
      </c>
      <c r="E1316" s="214" t="s">
        <v>1</v>
      </c>
      <c r="F1316" s="215" t="s">
        <v>1278</v>
      </c>
      <c r="G1316" s="213"/>
      <c r="H1316" s="214" t="s">
        <v>1</v>
      </c>
      <c r="I1316" s="216"/>
      <c r="J1316" s="213"/>
      <c r="K1316" s="213"/>
      <c r="L1316" s="217"/>
      <c r="M1316" s="218"/>
      <c r="N1316" s="219"/>
      <c r="O1316" s="219"/>
      <c r="P1316" s="219"/>
      <c r="Q1316" s="219"/>
      <c r="R1316" s="219"/>
      <c r="S1316" s="219"/>
      <c r="T1316" s="220"/>
      <c r="AT1316" s="221" t="s">
        <v>237</v>
      </c>
      <c r="AU1316" s="221" t="s">
        <v>86</v>
      </c>
      <c r="AV1316" s="13" t="s">
        <v>84</v>
      </c>
      <c r="AW1316" s="13" t="s">
        <v>32</v>
      </c>
      <c r="AX1316" s="13" t="s">
        <v>76</v>
      </c>
      <c r="AY1316" s="221" t="s">
        <v>135</v>
      </c>
    </row>
    <row r="1317" spans="2:51" s="14" customFormat="1" ht="12">
      <c r="B1317" s="222"/>
      <c r="C1317" s="223"/>
      <c r="D1317" s="194" t="s">
        <v>237</v>
      </c>
      <c r="E1317" s="224" t="s">
        <v>1</v>
      </c>
      <c r="F1317" s="225" t="s">
        <v>1279</v>
      </c>
      <c r="G1317" s="223"/>
      <c r="H1317" s="226">
        <v>28.95</v>
      </c>
      <c r="I1317" s="227"/>
      <c r="J1317" s="223"/>
      <c r="K1317" s="223"/>
      <c r="L1317" s="228"/>
      <c r="M1317" s="229"/>
      <c r="N1317" s="230"/>
      <c r="O1317" s="230"/>
      <c r="P1317" s="230"/>
      <c r="Q1317" s="230"/>
      <c r="R1317" s="230"/>
      <c r="S1317" s="230"/>
      <c r="T1317" s="231"/>
      <c r="AT1317" s="232" t="s">
        <v>237</v>
      </c>
      <c r="AU1317" s="232" t="s">
        <v>86</v>
      </c>
      <c r="AV1317" s="14" t="s">
        <v>86</v>
      </c>
      <c r="AW1317" s="14" t="s">
        <v>32</v>
      </c>
      <c r="AX1317" s="14" t="s">
        <v>76</v>
      </c>
      <c r="AY1317" s="232" t="s">
        <v>135</v>
      </c>
    </row>
    <row r="1318" spans="2:51" s="15" customFormat="1" ht="12">
      <c r="B1318" s="233"/>
      <c r="C1318" s="234"/>
      <c r="D1318" s="194" t="s">
        <v>237</v>
      </c>
      <c r="E1318" s="235" t="s">
        <v>1</v>
      </c>
      <c r="F1318" s="236" t="s">
        <v>240</v>
      </c>
      <c r="G1318" s="234"/>
      <c r="H1318" s="237">
        <v>28.95</v>
      </c>
      <c r="I1318" s="238"/>
      <c r="J1318" s="234"/>
      <c r="K1318" s="234"/>
      <c r="L1318" s="239"/>
      <c r="M1318" s="240"/>
      <c r="N1318" s="241"/>
      <c r="O1318" s="241"/>
      <c r="P1318" s="241"/>
      <c r="Q1318" s="241"/>
      <c r="R1318" s="241"/>
      <c r="S1318" s="241"/>
      <c r="T1318" s="242"/>
      <c r="AT1318" s="243" t="s">
        <v>237</v>
      </c>
      <c r="AU1318" s="243" t="s">
        <v>86</v>
      </c>
      <c r="AV1318" s="15" t="s">
        <v>140</v>
      </c>
      <c r="AW1318" s="15" t="s">
        <v>32</v>
      </c>
      <c r="AX1318" s="15" t="s">
        <v>84</v>
      </c>
      <c r="AY1318" s="243" t="s">
        <v>135</v>
      </c>
    </row>
    <row r="1319" spans="1:65" s="2" customFormat="1" ht="16.5" customHeight="1">
      <c r="A1319" s="35"/>
      <c r="B1319" s="36"/>
      <c r="C1319" s="180" t="s">
        <v>727</v>
      </c>
      <c r="D1319" s="180" t="s">
        <v>136</v>
      </c>
      <c r="E1319" s="181" t="s">
        <v>1239</v>
      </c>
      <c r="F1319" s="182" t="s">
        <v>1240</v>
      </c>
      <c r="G1319" s="183" t="s">
        <v>247</v>
      </c>
      <c r="H1319" s="184">
        <v>69.6</v>
      </c>
      <c r="I1319" s="185"/>
      <c r="J1319" s="186">
        <f>ROUND(I1319*H1319,2)</f>
        <v>0</v>
      </c>
      <c r="K1319" s="187"/>
      <c r="L1319" s="40"/>
      <c r="M1319" s="188" t="s">
        <v>1</v>
      </c>
      <c r="N1319" s="189" t="s">
        <v>41</v>
      </c>
      <c r="O1319" s="72"/>
      <c r="P1319" s="190">
        <f>O1319*H1319</f>
        <v>0</v>
      </c>
      <c r="Q1319" s="190">
        <v>0</v>
      </c>
      <c r="R1319" s="190">
        <f>Q1319*H1319</f>
        <v>0</v>
      </c>
      <c r="S1319" s="190">
        <v>0</v>
      </c>
      <c r="T1319" s="191">
        <f>S1319*H1319</f>
        <v>0</v>
      </c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R1319" s="192" t="s">
        <v>171</v>
      </c>
      <c r="AT1319" s="192" t="s">
        <v>136</v>
      </c>
      <c r="AU1319" s="192" t="s">
        <v>86</v>
      </c>
      <c r="AY1319" s="18" t="s">
        <v>135</v>
      </c>
      <c r="BE1319" s="193">
        <f>IF(N1319="základní",J1319,0)</f>
        <v>0</v>
      </c>
      <c r="BF1319" s="193">
        <f>IF(N1319="snížená",J1319,0)</f>
        <v>0</v>
      </c>
      <c r="BG1319" s="193">
        <f>IF(N1319="zákl. přenesená",J1319,0)</f>
        <v>0</v>
      </c>
      <c r="BH1319" s="193">
        <f>IF(N1319="sníž. přenesená",J1319,0)</f>
        <v>0</v>
      </c>
      <c r="BI1319" s="193">
        <f>IF(N1319="nulová",J1319,0)</f>
        <v>0</v>
      </c>
      <c r="BJ1319" s="18" t="s">
        <v>84</v>
      </c>
      <c r="BK1319" s="193">
        <f>ROUND(I1319*H1319,2)</f>
        <v>0</v>
      </c>
      <c r="BL1319" s="18" t="s">
        <v>171</v>
      </c>
      <c r="BM1319" s="192" t="s">
        <v>1292</v>
      </c>
    </row>
    <row r="1320" spans="2:51" s="13" customFormat="1" ht="12">
      <c r="B1320" s="212"/>
      <c r="C1320" s="213"/>
      <c r="D1320" s="194" t="s">
        <v>237</v>
      </c>
      <c r="E1320" s="214" t="s">
        <v>1</v>
      </c>
      <c r="F1320" s="215" t="s">
        <v>1278</v>
      </c>
      <c r="G1320" s="213"/>
      <c r="H1320" s="214" t="s">
        <v>1</v>
      </c>
      <c r="I1320" s="216"/>
      <c r="J1320" s="213"/>
      <c r="K1320" s="213"/>
      <c r="L1320" s="217"/>
      <c r="M1320" s="218"/>
      <c r="N1320" s="219"/>
      <c r="O1320" s="219"/>
      <c r="P1320" s="219"/>
      <c r="Q1320" s="219"/>
      <c r="R1320" s="219"/>
      <c r="S1320" s="219"/>
      <c r="T1320" s="220"/>
      <c r="AT1320" s="221" t="s">
        <v>237</v>
      </c>
      <c r="AU1320" s="221" t="s">
        <v>86</v>
      </c>
      <c r="AV1320" s="13" t="s">
        <v>84</v>
      </c>
      <c r="AW1320" s="13" t="s">
        <v>32</v>
      </c>
      <c r="AX1320" s="13" t="s">
        <v>76</v>
      </c>
      <c r="AY1320" s="221" t="s">
        <v>135</v>
      </c>
    </row>
    <row r="1321" spans="2:51" s="14" customFormat="1" ht="12">
      <c r="B1321" s="222"/>
      <c r="C1321" s="223"/>
      <c r="D1321" s="194" t="s">
        <v>237</v>
      </c>
      <c r="E1321" s="224" t="s">
        <v>1</v>
      </c>
      <c r="F1321" s="225" t="s">
        <v>1293</v>
      </c>
      <c r="G1321" s="223"/>
      <c r="H1321" s="226">
        <v>69.6</v>
      </c>
      <c r="I1321" s="227"/>
      <c r="J1321" s="223"/>
      <c r="K1321" s="223"/>
      <c r="L1321" s="228"/>
      <c r="M1321" s="229"/>
      <c r="N1321" s="230"/>
      <c r="O1321" s="230"/>
      <c r="P1321" s="230"/>
      <c r="Q1321" s="230"/>
      <c r="R1321" s="230"/>
      <c r="S1321" s="230"/>
      <c r="T1321" s="231"/>
      <c r="AT1321" s="232" t="s">
        <v>237</v>
      </c>
      <c r="AU1321" s="232" t="s">
        <v>86</v>
      </c>
      <c r="AV1321" s="14" t="s">
        <v>86</v>
      </c>
      <c r="AW1321" s="14" t="s">
        <v>32</v>
      </c>
      <c r="AX1321" s="14" t="s">
        <v>76</v>
      </c>
      <c r="AY1321" s="232" t="s">
        <v>135</v>
      </c>
    </row>
    <row r="1322" spans="2:51" s="15" customFormat="1" ht="12">
      <c r="B1322" s="233"/>
      <c r="C1322" s="234"/>
      <c r="D1322" s="194" t="s">
        <v>237</v>
      </c>
      <c r="E1322" s="235" t="s">
        <v>1</v>
      </c>
      <c r="F1322" s="236" t="s">
        <v>240</v>
      </c>
      <c r="G1322" s="234"/>
      <c r="H1322" s="237">
        <v>69.6</v>
      </c>
      <c r="I1322" s="238"/>
      <c r="J1322" s="234"/>
      <c r="K1322" s="234"/>
      <c r="L1322" s="239"/>
      <c r="M1322" s="240"/>
      <c r="N1322" s="241"/>
      <c r="O1322" s="241"/>
      <c r="P1322" s="241"/>
      <c r="Q1322" s="241"/>
      <c r="R1322" s="241"/>
      <c r="S1322" s="241"/>
      <c r="T1322" s="242"/>
      <c r="AT1322" s="243" t="s">
        <v>237</v>
      </c>
      <c r="AU1322" s="243" t="s">
        <v>86</v>
      </c>
      <c r="AV1322" s="15" t="s">
        <v>140</v>
      </c>
      <c r="AW1322" s="15" t="s">
        <v>32</v>
      </c>
      <c r="AX1322" s="15" t="s">
        <v>84</v>
      </c>
      <c r="AY1322" s="243" t="s">
        <v>135</v>
      </c>
    </row>
    <row r="1323" spans="1:65" s="2" customFormat="1" ht="16.5" customHeight="1">
      <c r="A1323" s="35"/>
      <c r="B1323" s="36"/>
      <c r="C1323" s="244" t="s">
        <v>1294</v>
      </c>
      <c r="D1323" s="244" t="s">
        <v>251</v>
      </c>
      <c r="E1323" s="245" t="s">
        <v>1295</v>
      </c>
      <c r="F1323" s="246" t="s">
        <v>1296</v>
      </c>
      <c r="G1323" s="247" t="s">
        <v>236</v>
      </c>
      <c r="H1323" s="248">
        <v>0.104</v>
      </c>
      <c r="I1323" s="249"/>
      <c r="J1323" s="250">
        <f>ROUND(I1323*H1323,2)</f>
        <v>0</v>
      </c>
      <c r="K1323" s="251"/>
      <c r="L1323" s="252"/>
      <c r="M1323" s="253" t="s">
        <v>1</v>
      </c>
      <c r="N1323" s="254" t="s">
        <v>41</v>
      </c>
      <c r="O1323" s="72"/>
      <c r="P1323" s="190">
        <f>O1323*H1323</f>
        <v>0</v>
      </c>
      <c r="Q1323" s="190">
        <v>0</v>
      </c>
      <c r="R1323" s="190">
        <f>Q1323*H1323</f>
        <v>0</v>
      </c>
      <c r="S1323" s="190">
        <v>0</v>
      </c>
      <c r="T1323" s="191">
        <f>S1323*H1323</f>
        <v>0</v>
      </c>
      <c r="U1323" s="35"/>
      <c r="V1323" s="35"/>
      <c r="W1323" s="35"/>
      <c r="X1323" s="35"/>
      <c r="Y1323" s="35"/>
      <c r="Z1323" s="35"/>
      <c r="AA1323" s="35"/>
      <c r="AB1323" s="35"/>
      <c r="AC1323" s="35"/>
      <c r="AD1323" s="35"/>
      <c r="AE1323" s="35"/>
      <c r="AR1323" s="192" t="s">
        <v>289</v>
      </c>
      <c r="AT1323" s="192" t="s">
        <v>251</v>
      </c>
      <c r="AU1323" s="192" t="s">
        <v>86</v>
      </c>
      <c r="AY1323" s="18" t="s">
        <v>135</v>
      </c>
      <c r="BE1323" s="193">
        <f>IF(N1323="základní",J1323,0)</f>
        <v>0</v>
      </c>
      <c r="BF1323" s="193">
        <f>IF(N1323="snížená",J1323,0)</f>
        <v>0</v>
      </c>
      <c r="BG1323" s="193">
        <f>IF(N1323="zákl. přenesená",J1323,0)</f>
        <v>0</v>
      </c>
      <c r="BH1323" s="193">
        <f>IF(N1323="sníž. přenesená",J1323,0)</f>
        <v>0</v>
      </c>
      <c r="BI1323" s="193">
        <f>IF(N1323="nulová",J1323,0)</f>
        <v>0</v>
      </c>
      <c r="BJ1323" s="18" t="s">
        <v>84</v>
      </c>
      <c r="BK1323" s="193">
        <f>ROUND(I1323*H1323,2)</f>
        <v>0</v>
      </c>
      <c r="BL1323" s="18" t="s">
        <v>171</v>
      </c>
      <c r="BM1323" s="192" t="s">
        <v>1297</v>
      </c>
    </row>
    <row r="1324" spans="2:51" s="13" customFormat="1" ht="12">
      <c r="B1324" s="212"/>
      <c r="C1324" s="213"/>
      <c r="D1324" s="194" t="s">
        <v>237</v>
      </c>
      <c r="E1324" s="214" t="s">
        <v>1</v>
      </c>
      <c r="F1324" s="215" t="s">
        <v>1278</v>
      </c>
      <c r="G1324" s="213"/>
      <c r="H1324" s="214" t="s">
        <v>1</v>
      </c>
      <c r="I1324" s="216"/>
      <c r="J1324" s="213"/>
      <c r="K1324" s="213"/>
      <c r="L1324" s="217"/>
      <c r="M1324" s="218"/>
      <c r="N1324" s="219"/>
      <c r="O1324" s="219"/>
      <c r="P1324" s="219"/>
      <c r="Q1324" s="219"/>
      <c r="R1324" s="219"/>
      <c r="S1324" s="219"/>
      <c r="T1324" s="220"/>
      <c r="AT1324" s="221" t="s">
        <v>237</v>
      </c>
      <c r="AU1324" s="221" t="s">
        <v>86</v>
      </c>
      <c r="AV1324" s="13" t="s">
        <v>84</v>
      </c>
      <c r="AW1324" s="13" t="s">
        <v>32</v>
      </c>
      <c r="AX1324" s="13" t="s">
        <v>76</v>
      </c>
      <c r="AY1324" s="221" t="s">
        <v>135</v>
      </c>
    </row>
    <row r="1325" spans="2:51" s="14" customFormat="1" ht="12">
      <c r="B1325" s="222"/>
      <c r="C1325" s="223"/>
      <c r="D1325" s="194" t="s">
        <v>237</v>
      </c>
      <c r="E1325" s="224" t="s">
        <v>1</v>
      </c>
      <c r="F1325" s="225" t="s">
        <v>1298</v>
      </c>
      <c r="G1325" s="223"/>
      <c r="H1325" s="226">
        <v>0.104</v>
      </c>
      <c r="I1325" s="227"/>
      <c r="J1325" s="223"/>
      <c r="K1325" s="223"/>
      <c r="L1325" s="228"/>
      <c r="M1325" s="229"/>
      <c r="N1325" s="230"/>
      <c r="O1325" s="230"/>
      <c r="P1325" s="230"/>
      <c r="Q1325" s="230"/>
      <c r="R1325" s="230"/>
      <c r="S1325" s="230"/>
      <c r="T1325" s="231"/>
      <c r="AT1325" s="232" t="s">
        <v>237</v>
      </c>
      <c r="AU1325" s="232" t="s">
        <v>86</v>
      </c>
      <c r="AV1325" s="14" t="s">
        <v>86</v>
      </c>
      <c r="AW1325" s="14" t="s">
        <v>32</v>
      </c>
      <c r="AX1325" s="14" t="s">
        <v>76</v>
      </c>
      <c r="AY1325" s="232" t="s">
        <v>135</v>
      </c>
    </row>
    <row r="1326" spans="2:51" s="15" customFormat="1" ht="12">
      <c r="B1326" s="233"/>
      <c r="C1326" s="234"/>
      <c r="D1326" s="194" t="s">
        <v>237</v>
      </c>
      <c r="E1326" s="235" t="s">
        <v>1</v>
      </c>
      <c r="F1326" s="236" t="s">
        <v>240</v>
      </c>
      <c r="G1326" s="234"/>
      <c r="H1326" s="237">
        <v>0.104</v>
      </c>
      <c r="I1326" s="238"/>
      <c r="J1326" s="234"/>
      <c r="K1326" s="234"/>
      <c r="L1326" s="239"/>
      <c r="M1326" s="240"/>
      <c r="N1326" s="241"/>
      <c r="O1326" s="241"/>
      <c r="P1326" s="241"/>
      <c r="Q1326" s="241"/>
      <c r="R1326" s="241"/>
      <c r="S1326" s="241"/>
      <c r="T1326" s="242"/>
      <c r="AT1326" s="243" t="s">
        <v>237</v>
      </c>
      <c r="AU1326" s="243" t="s">
        <v>86</v>
      </c>
      <c r="AV1326" s="15" t="s">
        <v>140</v>
      </c>
      <c r="AW1326" s="15" t="s">
        <v>32</v>
      </c>
      <c r="AX1326" s="15" t="s">
        <v>84</v>
      </c>
      <c r="AY1326" s="243" t="s">
        <v>135</v>
      </c>
    </row>
    <row r="1327" spans="1:65" s="2" customFormat="1" ht="24.2" customHeight="1">
      <c r="A1327" s="35"/>
      <c r="B1327" s="36"/>
      <c r="C1327" s="180" t="s">
        <v>732</v>
      </c>
      <c r="D1327" s="180" t="s">
        <v>136</v>
      </c>
      <c r="E1327" s="181" t="s">
        <v>1299</v>
      </c>
      <c r="F1327" s="182" t="s">
        <v>1300</v>
      </c>
      <c r="G1327" s="183" t="s">
        <v>269</v>
      </c>
      <c r="H1327" s="184">
        <v>45.6</v>
      </c>
      <c r="I1327" s="185"/>
      <c r="J1327" s="186">
        <f>ROUND(I1327*H1327,2)</f>
        <v>0</v>
      </c>
      <c r="K1327" s="187"/>
      <c r="L1327" s="40"/>
      <c r="M1327" s="188" t="s">
        <v>1</v>
      </c>
      <c r="N1327" s="189" t="s">
        <v>41</v>
      </c>
      <c r="O1327" s="72"/>
      <c r="P1327" s="190">
        <f>O1327*H1327</f>
        <v>0</v>
      </c>
      <c r="Q1327" s="190">
        <v>0</v>
      </c>
      <c r="R1327" s="190">
        <f>Q1327*H1327</f>
        <v>0</v>
      </c>
      <c r="S1327" s="190">
        <v>0</v>
      </c>
      <c r="T1327" s="191">
        <f>S1327*H1327</f>
        <v>0</v>
      </c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R1327" s="192" t="s">
        <v>171</v>
      </c>
      <c r="AT1327" s="192" t="s">
        <v>136</v>
      </c>
      <c r="AU1327" s="192" t="s">
        <v>86</v>
      </c>
      <c r="AY1327" s="18" t="s">
        <v>135</v>
      </c>
      <c r="BE1327" s="193">
        <f>IF(N1327="základní",J1327,0)</f>
        <v>0</v>
      </c>
      <c r="BF1327" s="193">
        <f>IF(N1327="snížená",J1327,0)</f>
        <v>0</v>
      </c>
      <c r="BG1327" s="193">
        <f>IF(N1327="zákl. přenesená",J1327,0)</f>
        <v>0</v>
      </c>
      <c r="BH1327" s="193">
        <f>IF(N1327="sníž. přenesená",J1327,0)</f>
        <v>0</v>
      </c>
      <c r="BI1327" s="193">
        <f>IF(N1327="nulová",J1327,0)</f>
        <v>0</v>
      </c>
      <c r="BJ1327" s="18" t="s">
        <v>84</v>
      </c>
      <c r="BK1327" s="193">
        <f>ROUND(I1327*H1327,2)</f>
        <v>0</v>
      </c>
      <c r="BL1327" s="18" t="s">
        <v>171</v>
      </c>
      <c r="BM1327" s="192" t="s">
        <v>1301</v>
      </c>
    </row>
    <row r="1328" spans="2:51" s="13" customFormat="1" ht="12">
      <c r="B1328" s="212"/>
      <c r="C1328" s="213"/>
      <c r="D1328" s="194" t="s">
        <v>237</v>
      </c>
      <c r="E1328" s="214" t="s">
        <v>1</v>
      </c>
      <c r="F1328" s="215" t="s">
        <v>747</v>
      </c>
      <c r="G1328" s="213"/>
      <c r="H1328" s="214" t="s">
        <v>1</v>
      </c>
      <c r="I1328" s="216"/>
      <c r="J1328" s="213"/>
      <c r="K1328" s="213"/>
      <c r="L1328" s="217"/>
      <c r="M1328" s="218"/>
      <c r="N1328" s="219"/>
      <c r="O1328" s="219"/>
      <c r="P1328" s="219"/>
      <c r="Q1328" s="219"/>
      <c r="R1328" s="219"/>
      <c r="S1328" s="219"/>
      <c r="T1328" s="220"/>
      <c r="AT1328" s="221" t="s">
        <v>237</v>
      </c>
      <c r="AU1328" s="221" t="s">
        <v>86</v>
      </c>
      <c r="AV1328" s="13" t="s">
        <v>84</v>
      </c>
      <c r="AW1328" s="13" t="s">
        <v>32</v>
      </c>
      <c r="AX1328" s="13" t="s">
        <v>76</v>
      </c>
      <c r="AY1328" s="221" t="s">
        <v>135</v>
      </c>
    </row>
    <row r="1329" spans="2:51" s="14" customFormat="1" ht="12">
      <c r="B1329" s="222"/>
      <c r="C1329" s="223"/>
      <c r="D1329" s="194" t="s">
        <v>237</v>
      </c>
      <c r="E1329" s="224" t="s">
        <v>1</v>
      </c>
      <c r="F1329" s="225" t="s">
        <v>748</v>
      </c>
      <c r="G1329" s="223"/>
      <c r="H1329" s="226">
        <v>45.6</v>
      </c>
      <c r="I1329" s="227"/>
      <c r="J1329" s="223"/>
      <c r="K1329" s="223"/>
      <c r="L1329" s="228"/>
      <c r="M1329" s="229"/>
      <c r="N1329" s="230"/>
      <c r="O1329" s="230"/>
      <c r="P1329" s="230"/>
      <c r="Q1329" s="230"/>
      <c r="R1329" s="230"/>
      <c r="S1329" s="230"/>
      <c r="T1329" s="231"/>
      <c r="AT1329" s="232" t="s">
        <v>237</v>
      </c>
      <c r="AU1329" s="232" t="s">
        <v>86</v>
      </c>
      <c r="AV1329" s="14" t="s">
        <v>86</v>
      </c>
      <c r="AW1329" s="14" t="s">
        <v>32</v>
      </c>
      <c r="AX1329" s="14" t="s">
        <v>76</v>
      </c>
      <c r="AY1329" s="232" t="s">
        <v>135</v>
      </c>
    </row>
    <row r="1330" spans="2:51" s="15" customFormat="1" ht="12">
      <c r="B1330" s="233"/>
      <c r="C1330" s="234"/>
      <c r="D1330" s="194" t="s">
        <v>237</v>
      </c>
      <c r="E1330" s="235" t="s">
        <v>1</v>
      </c>
      <c r="F1330" s="236" t="s">
        <v>240</v>
      </c>
      <c r="G1330" s="234"/>
      <c r="H1330" s="237">
        <v>45.6</v>
      </c>
      <c r="I1330" s="238"/>
      <c r="J1330" s="234"/>
      <c r="K1330" s="234"/>
      <c r="L1330" s="239"/>
      <c r="M1330" s="240"/>
      <c r="N1330" s="241"/>
      <c r="O1330" s="241"/>
      <c r="P1330" s="241"/>
      <c r="Q1330" s="241"/>
      <c r="R1330" s="241"/>
      <c r="S1330" s="241"/>
      <c r="T1330" s="242"/>
      <c r="AT1330" s="243" t="s">
        <v>237</v>
      </c>
      <c r="AU1330" s="243" t="s">
        <v>86</v>
      </c>
      <c r="AV1330" s="15" t="s">
        <v>140</v>
      </c>
      <c r="AW1330" s="15" t="s">
        <v>32</v>
      </c>
      <c r="AX1330" s="15" t="s">
        <v>84</v>
      </c>
      <c r="AY1330" s="243" t="s">
        <v>135</v>
      </c>
    </row>
    <row r="1331" spans="1:65" s="2" customFormat="1" ht="16.5" customHeight="1">
      <c r="A1331" s="35"/>
      <c r="B1331" s="36"/>
      <c r="C1331" s="244" t="s">
        <v>1302</v>
      </c>
      <c r="D1331" s="244" t="s">
        <v>251</v>
      </c>
      <c r="E1331" s="245" t="s">
        <v>1303</v>
      </c>
      <c r="F1331" s="246" t="s">
        <v>1304</v>
      </c>
      <c r="G1331" s="247" t="s">
        <v>269</v>
      </c>
      <c r="H1331" s="248">
        <v>45.6</v>
      </c>
      <c r="I1331" s="249"/>
      <c r="J1331" s="250">
        <f>ROUND(I1331*H1331,2)</f>
        <v>0</v>
      </c>
      <c r="K1331" s="251"/>
      <c r="L1331" s="252"/>
      <c r="M1331" s="253" t="s">
        <v>1</v>
      </c>
      <c r="N1331" s="254" t="s">
        <v>41</v>
      </c>
      <c r="O1331" s="72"/>
      <c r="P1331" s="190">
        <f>O1331*H1331</f>
        <v>0</v>
      </c>
      <c r="Q1331" s="190">
        <v>0</v>
      </c>
      <c r="R1331" s="190">
        <f>Q1331*H1331</f>
        <v>0</v>
      </c>
      <c r="S1331" s="190">
        <v>0</v>
      </c>
      <c r="T1331" s="191">
        <f>S1331*H1331</f>
        <v>0</v>
      </c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R1331" s="192" t="s">
        <v>289</v>
      </c>
      <c r="AT1331" s="192" t="s">
        <v>251</v>
      </c>
      <c r="AU1331" s="192" t="s">
        <v>86</v>
      </c>
      <c r="AY1331" s="18" t="s">
        <v>135</v>
      </c>
      <c r="BE1331" s="193">
        <f>IF(N1331="základní",J1331,0)</f>
        <v>0</v>
      </c>
      <c r="BF1331" s="193">
        <f>IF(N1331="snížená",J1331,0)</f>
        <v>0</v>
      </c>
      <c r="BG1331" s="193">
        <f>IF(N1331="zákl. přenesená",J1331,0)</f>
        <v>0</v>
      </c>
      <c r="BH1331" s="193">
        <f>IF(N1331="sníž. přenesená",J1331,0)</f>
        <v>0</v>
      </c>
      <c r="BI1331" s="193">
        <f>IF(N1331="nulová",J1331,0)</f>
        <v>0</v>
      </c>
      <c r="BJ1331" s="18" t="s">
        <v>84</v>
      </c>
      <c r="BK1331" s="193">
        <f>ROUND(I1331*H1331,2)</f>
        <v>0</v>
      </c>
      <c r="BL1331" s="18" t="s">
        <v>171</v>
      </c>
      <c r="BM1331" s="192" t="s">
        <v>1305</v>
      </c>
    </row>
    <row r="1332" spans="2:51" s="13" customFormat="1" ht="12">
      <c r="B1332" s="212"/>
      <c r="C1332" s="213"/>
      <c r="D1332" s="194" t="s">
        <v>237</v>
      </c>
      <c r="E1332" s="214" t="s">
        <v>1</v>
      </c>
      <c r="F1332" s="215" t="s">
        <v>747</v>
      </c>
      <c r="G1332" s="213"/>
      <c r="H1332" s="214" t="s">
        <v>1</v>
      </c>
      <c r="I1332" s="216"/>
      <c r="J1332" s="213"/>
      <c r="K1332" s="213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237</v>
      </c>
      <c r="AU1332" s="221" t="s">
        <v>86</v>
      </c>
      <c r="AV1332" s="13" t="s">
        <v>84</v>
      </c>
      <c r="AW1332" s="13" t="s">
        <v>32</v>
      </c>
      <c r="AX1332" s="13" t="s">
        <v>76</v>
      </c>
      <c r="AY1332" s="221" t="s">
        <v>135</v>
      </c>
    </row>
    <row r="1333" spans="2:51" s="14" customFormat="1" ht="12">
      <c r="B1333" s="222"/>
      <c r="C1333" s="223"/>
      <c r="D1333" s="194" t="s">
        <v>237</v>
      </c>
      <c r="E1333" s="224" t="s">
        <v>1</v>
      </c>
      <c r="F1333" s="225" t="s">
        <v>748</v>
      </c>
      <c r="G1333" s="223"/>
      <c r="H1333" s="226">
        <v>45.6</v>
      </c>
      <c r="I1333" s="227"/>
      <c r="J1333" s="223"/>
      <c r="K1333" s="223"/>
      <c r="L1333" s="228"/>
      <c r="M1333" s="229"/>
      <c r="N1333" s="230"/>
      <c r="O1333" s="230"/>
      <c r="P1333" s="230"/>
      <c r="Q1333" s="230"/>
      <c r="R1333" s="230"/>
      <c r="S1333" s="230"/>
      <c r="T1333" s="231"/>
      <c r="AT1333" s="232" t="s">
        <v>237</v>
      </c>
      <c r="AU1333" s="232" t="s">
        <v>86</v>
      </c>
      <c r="AV1333" s="14" t="s">
        <v>86</v>
      </c>
      <c r="AW1333" s="14" t="s">
        <v>32</v>
      </c>
      <c r="AX1333" s="14" t="s">
        <v>76</v>
      </c>
      <c r="AY1333" s="232" t="s">
        <v>135</v>
      </c>
    </row>
    <row r="1334" spans="2:51" s="15" customFormat="1" ht="12">
      <c r="B1334" s="233"/>
      <c r="C1334" s="234"/>
      <c r="D1334" s="194" t="s">
        <v>237</v>
      </c>
      <c r="E1334" s="235" t="s">
        <v>1</v>
      </c>
      <c r="F1334" s="236" t="s">
        <v>240</v>
      </c>
      <c r="G1334" s="234"/>
      <c r="H1334" s="237">
        <v>45.6</v>
      </c>
      <c r="I1334" s="238"/>
      <c r="J1334" s="234"/>
      <c r="K1334" s="234"/>
      <c r="L1334" s="239"/>
      <c r="M1334" s="240"/>
      <c r="N1334" s="241"/>
      <c r="O1334" s="241"/>
      <c r="P1334" s="241"/>
      <c r="Q1334" s="241"/>
      <c r="R1334" s="241"/>
      <c r="S1334" s="241"/>
      <c r="T1334" s="242"/>
      <c r="AT1334" s="243" t="s">
        <v>237</v>
      </c>
      <c r="AU1334" s="243" t="s">
        <v>86</v>
      </c>
      <c r="AV1334" s="15" t="s">
        <v>140</v>
      </c>
      <c r="AW1334" s="15" t="s">
        <v>32</v>
      </c>
      <c r="AX1334" s="15" t="s">
        <v>84</v>
      </c>
      <c r="AY1334" s="243" t="s">
        <v>135</v>
      </c>
    </row>
    <row r="1335" spans="1:65" s="2" customFormat="1" ht="37.9" customHeight="1">
      <c r="A1335" s="35"/>
      <c r="B1335" s="36"/>
      <c r="C1335" s="180" t="s">
        <v>735</v>
      </c>
      <c r="D1335" s="180" t="s">
        <v>136</v>
      </c>
      <c r="E1335" s="181" t="s">
        <v>946</v>
      </c>
      <c r="F1335" s="182" t="s">
        <v>1306</v>
      </c>
      <c r="G1335" s="183" t="s">
        <v>663</v>
      </c>
      <c r="H1335" s="184">
        <v>32</v>
      </c>
      <c r="I1335" s="185"/>
      <c r="J1335" s="186">
        <f>ROUND(I1335*H1335,2)</f>
        <v>0</v>
      </c>
      <c r="K1335" s="187"/>
      <c r="L1335" s="40"/>
      <c r="M1335" s="188" t="s">
        <v>1</v>
      </c>
      <c r="N1335" s="189" t="s">
        <v>41</v>
      </c>
      <c r="O1335" s="72"/>
      <c r="P1335" s="190">
        <f>O1335*H1335</f>
        <v>0</v>
      </c>
      <c r="Q1335" s="190">
        <v>0</v>
      </c>
      <c r="R1335" s="190">
        <f>Q1335*H1335</f>
        <v>0</v>
      </c>
      <c r="S1335" s="190">
        <v>0</v>
      </c>
      <c r="T1335" s="191">
        <f>S1335*H1335</f>
        <v>0</v>
      </c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R1335" s="192" t="s">
        <v>171</v>
      </c>
      <c r="AT1335" s="192" t="s">
        <v>136</v>
      </c>
      <c r="AU1335" s="192" t="s">
        <v>86</v>
      </c>
      <c r="AY1335" s="18" t="s">
        <v>135</v>
      </c>
      <c r="BE1335" s="193">
        <f>IF(N1335="základní",J1335,0)</f>
        <v>0</v>
      </c>
      <c r="BF1335" s="193">
        <f>IF(N1335="snížená",J1335,0)</f>
        <v>0</v>
      </c>
      <c r="BG1335" s="193">
        <f>IF(N1335="zákl. přenesená",J1335,0)</f>
        <v>0</v>
      </c>
      <c r="BH1335" s="193">
        <f>IF(N1335="sníž. přenesená",J1335,0)</f>
        <v>0</v>
      </c>
      <c r="BI1335" s="193">
        <f>IF(N1335="nulová",J1335,0)</f>
        <v>0</v>
      </c>
      <c r="BJ1335" s="18" t="s">
        <v>84</v>
      </c>
      <c r="BK1335" s="193">
        <f>ROUND(I1335*H1335,2)</f>
        <v>0</v>
      </c>
      <c r="BL1335" s="18" t="s">
        <v>171</v>
      </c>
      <c r="BM1335" s="192" t="s">
        <v>1307</v>
      </c>
    </row>
    <row r="1336" spans="1:47" s="2" customFormat="1" ht="58.5">
      <c r="A1336" s="35"/>
      <c r="B1336" s="36"/>
      <c r="C1336" s="37"/>
      <c r="D1336" s="194" t="s">
        <v>141</v>
      </c>
      <c r="E1336" s="37"/>
      <c r="F1336" s="195" t="s">
        <v>1308</v>
      </c>
      <c r="G1336" s="37"/>
      <c r="H1336" s="37"/>
      <c r="I1336" s="196"/>
      <c r="J1336" s="37"/>
      <c r="K1336" s="37"/>
      <c r="L1336" s="40"/>
      <c r="M1336" s="197"/>
      <c r="N1336" s="198"/>
      <c r="O1336" s="72"/>
      <c r="P1336" s="72"/>
      <c r="Q1336" s="72"/>
      <c r="R1336" s="72"/>
      <c r="S1336" s="72"/>
      <c r="T1336" s="73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/>
      <c r="AT1336" s="18" t="s">
        <v>141</v>
      </c>
      <c r="AU1336" s="18" t="s">
        <v>86</v>
      </c>
    </row>
    <row r="1337" spans="1:65" s="2" customFormat="1" ht="37.9" customHeight="1">
      <c r="A1337" s="35"/>
      <c r="B1337" s="36"/>
      <c r="C1337" s="180" t="s">
        <v>1309</v>
      </c>
      <c r="D1337" s="180" t="s">
        <v>136</v>
      </c>
      <c r="E1337" s="181" t="s">
        <v>948</v>
      </c>
      <c r="F1337" s="182" t="s">
        <v>1310</v>
      </c>
      <c r="G1337" s="183" t="s">
        <v>663</v>
      </c>
      <c r="H1337" s="184">
        <v>24</v>
      </c>
      <c r="I1337" s="185"/>
      <c r="J1337" s="186">
        <f>ROUND(I1337*H1337,2)</f>
        <v>0</v>
      </c>
      <c r="K1337" s="187"/>
      <c r="L1337" s="40"/>
      <c r="M1337" s="188" t="s">
        <v>1</v>
      </c>
      <c r="N1337" s="189" t="s">
        <v>41</v>
      </c>
      <c r="O1337" s="72"/>
      <c r="P1337" s="190">
        <f>O1337*H1337</f>
        <v>0</v>
      </c>
      <c r="Q1337" s="190">
        <v>0</v>
      </c>
      <c r="R1337" s="190">
        <f>Q1337*H1337</f>
        <v>0</v>
      </c>
      <c r="S1337" s="190">
        <v>0</v>
      </c>
      <c r="T1337" s="191">
        <f>S1337*H1337</f>
        <v>0</v>
      </c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R1337" s="192" t="s">
        <v>171</v>
      </c>
      <c r="AT1337" s="192" t="s">
        <v>136</v>
      </c>
      <c r="AU1337" s="192" t="s">
        <v>86</v>
      </c>
      <c r="AY1337" s="18" t="s">
        <v>135</v>
      </c>
      <c r="BE1337" s="193">
        <f>IF(N1337="základní",J1337,0)</f>
        <v>0</v>
      </c>
      <c r="BF1337" s="193">
        <f>IF(N1337="snížená",J1337,0)</f>
        <v>0</v>
      </c>
      <c r="BG1337" s="193">
        <f>IF(N1337="zákl. přenesená",J1337,0)</f>
        <v>0</v>
      </c>
      <c r="BH1337" s="193">
        <f>IF(N1337="sníž. přenesená",J1337,0)</f>
        <v>0</v>
      </c>
      <c r="BI1337" s="193">
        <f>IF(N1337="nulová",J1337,0)</f>
        <v>0</v>
      </c>
      <c r="BJ1337" s="18" t="s">
        <v>84</v>
      </c>
      <c r="BK1337" s="193">
        <f>ROUND(I1337*H1337,2)</f>
        <v>0</v>
      </c>
      <c r="BL1337" s="18" t="s">
        <v>171</v>
      </c>
      <c r="BM1337" s="192" t="s">
        <v>1311</v>
      </c>
    </row>
    <row r="1338" spans="1:47" s="2" customFormat="1" ht="39">
      <c r="A1338" s="35"/>
      <c r="B1338" s="36"/>
      <c r="C1338" s="37"/>
      <c r="D1338" s="194" t="s">
        <v>141</v>
      </c>
      <c r="E1338" s="37"/>
      <c r="F1338" s="195" t="s">
        <v>1312</v>
      </c>
      <c r="G1338" s="37"/>
      <c r="H1338" s="37"/>
      <c r="I1338" s="196"/>
      <c r="J1338" s="37"/>
      <c r="K1338" s="37"/>
      <c r="L1338" s="40"/>
      <c r="M1338" s="197"/>
      <c r="N1338" s="198"/>
      <c r="O1338" s="72"/>
      <c r="P1338" s="72"/>
      <c r="Q1338" s="72"/>
      <c r="R1338" s="72"/>
      <c r="S1338" s="72"/>
      <c r="T1338" s="73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T1338" s="18" t="s">
        <v>141</v>
      </c>
      <c r="AU1338" s="18" t="s">
        <v>86</v>
      </c>
    </row>
    <row r="1339" spans="1:65" s="2" customFormat="1" ht="37.9" customHeight="1">
      <c r="A1339" s="35"/>
      <c r="B1339" s="36"/>
      <c r="C1339" s="180" t="s">
        <v>741</v>
      </c>
      <c r="D1339" s="180" t="s">
        <v>136</v>
      </c>
      <c r="E1339" s="181" t="s">
        <v>1313</v>
      </c>
      <c r="F1339" s="182" t="s">
        <v>1314</v>
      </c>
      <c r="G1339" s="183" t="s">
        <v>663</v>
      </c>
      <c r="H1339" s="184">
        <v>2</v>
      </c>
      <c r="I1339" s="185"/>
      <c r="J1339" s="186">
        <f>ROUND(I1339*H1339,2)</f>
        <v>0</v>
      </c>
      <c r="K1339" s="187"/>
      <c r="L1339" s="40"/>
      <c r="M1339" s="188" t="s">
        <v>1</v>
      </c>
      <c r="N1339" s="189" t="s">
        <v>41</v>
      </c>
      <c r="O1339" s="72"/>
      <c r="P1339" s="190">
        <f>O1339*H1339</f>
        <v>0</v>
      </c>
      <c r="Q1339" s="190">
        <v>0</v>
      </c>
      <c r="R1339" s="190">
        <f>Q1339*H1339</f>
        <v>0</v>
      </c>
      <c r="S1339" s="190">
        <v>0</v>
      </c>
      <c r="T1339" s="191">
        <f>S1339*H1339</f>
        <v>0</v>
      </c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R1339" s="192" t="s">
        <v>171</v>
      </c>
      <c r="AT1339" s="192" t="s">
        <v>136</v>
      </c>
      <c r="AU1339" s="192" t="s">
        <v>86</v>
      </c>
      <c r="AY1339" s="18" t="s">
        <v>135</v>
      </c>
      <c r="BE1339" s="193">
        <f>IF(N1339="základní",J1339,0)</f>
        <v>0</v>
      </c>
      <c r="BF1339" s="193">
        <f>IF(N1339="snížená",J1339,0)</f>
        <v>0</v>
      </c>
      <c r="BG1339" s="193">
        <f>IF(N1339="zákl. přenesená",J1339,0)</f>
        <v>0</v>
      </c>
      <c r="BH1339" s="193">
        <f>IF(N1339="sníž. přenesená",J1339,0)</f>
        <v>0</v>
      </c>
      <c r="BI1339" s="193">
        <f>IF(N1339="nulová",J1339,0)</f>
        <v>0</v>
      </c>
      <c r="BJ1339" s="18" t="s">
        <v>84</v>
      </c>
      <c r="BK1339" s="193">
        <f>ROUND(I1339*H1339,2)</f>
        <v>0</v>
      </c>
      <c r="BL1339" s="18" t="s">
        <v>171</v>
      </c>
      <c r="BM1339" s="192" t="s">
        <v>1315</v>
      </c>
    </row>
    <row r="1340" spans="1:47" s="2" customFormat="1" ht="48.75">
      <c r="A1340" s="35"/>
      <c r="B1340" s="36"/>
      <c r="C1340" s="37"/>
      <c r="D1340" s="194" t="s">
        <v>141</v>
      </c>
      <c r="E1340" s="37"/>
      <c r="F1340" s="195" t="s">
        <v>1316</v>
      </c>
      <c r="G1340" s="37"/>
      <c r="H1340" s="37"/>
      <c r="I1340" s="196"/>
      <c r="J1340" s="37"/>
      <c r="K1340" s="37"/>
      <c r="L1340" s="40"/>
      <c r="M1340" s="197"/>
      <c r="N1340" s="198"/>
      <c r="O1340" s="72"/>
      <c r="P1340" s="72"/>
      <c r="Q1340" s="72"/>
      <c r="R1340" s="72"/>
      <c r="S1340" s="72"/>
      <c r="T1340" s="73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T1340" s="18" t="s">
        <v>141</v>
      </c>
      <c r="AU1340" s="18" t="s">
        <v>86</v>
      </c>
    </row>
    <row r="1341" spans="1:65" s="2" customFormat="1" ht="37.9" customHeight="1">
      <c r="A1341" s="35"/>
      <c r="B1341" s="36"/>
      <c r="C1341" s="180" t="s">
        <v>1317</v>
      </c>
      <c r="D1341" s="180" t="s">
        <v>136</v>
      </c>
      <c r="E1341" s="181" t="s">
        <v>1318</v>
      </c>
      <c r="F1341" s="182" t="s">
        <v>1319</v>
      </c>
      <c r="G1341" s="183" t="s">
        <v>663</v>
      </c>
      <c r="H1341" s="184">
        <v>2</v>
      </c>
      <c r="I1341" s="185"/>
      <c r="J1341" s="186">
        <f>ROUND(I1341*H1341,2)</f>
        <v>0</v>
      </c>
      <c r="K1341" s="187"/>
      <c r="L1341" s="40"/>
      <c r="M1341" s="188" t="s">
        <v>1</v>
      </c>
      <c r="N1341" s="189" t="s">
        <v>41</v>
      </c>
      <c r="O1341" s="72"/>
      <c r="P1341" s="190">
        <f>O1341*H1341</f>
        <v>0</v>
      </c>
      <c r="Q1341" s="190">
        <v>0</v>
      </c>
      <c r="R1341" s="190">
        <f>Q1341*H1341</f>
        <v>0</v>
      </c>
      <c r="S1341" s="190">
        <v>0</v>
      </c>
      <c r="T1341" s="191">
        <f>S1341*H1341</f>
        <v>0</v>
      </c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R1341" s="192" t="s">
        <v>171</v>
      </c>
      <c r="AT1341" s="192" t="s">
        <v>136</v>
      </c>
      <c r="AU1341" s="192" t="s">
        <v>86</v>
      </c>
      <c r="AY1341" s="18" t="s">
        <v>135</v>
      </c>
      <c r="BE1341" s="193">
        <f>IF(N1341="základní",J1341,0)</f>
        <v>0</v>
      </c>
      <c r="BF1341" s="193">
        <f>IF(N1341="snížená",J1341,0)</f>
        <v>0</v>
      </c>
      <c r="BG1341" s="193">
        <f>IF(N1341="zákl. přenesená",J1341,0)</f>
        <v>0</v>
      </c>
      <c r="BH1341" s="193">
        <f>IF(N1341="sníž. přenesená",J1341,0)</f>
        <v>0</v>
      </c>
      <c r="BI1341" s="193">
        <f>IF(N1341="nulová",J1341,0)</f>
        <v>0</v>
      </c>
      <c r="BJ1341" s="18" t="s">
        <v>84</v>
      </c>
      <c r="BK1341" s="193">
        <f>ROUND(I1341*H1341,2)</f>
        <v>0</v>
      </c>
      <c r="BL1341" s="18" t="s">
        <v>171</v>
      </c>
      <c r="BM1341" s="192" t="s">
        <v>1320</v>
      </c>
    </row>
    <row r="1342" spans="1:47" s="2" customFormat="1" ht="48.75">
      <c r="A1342" s="35"/>
      <c r="B1342" s="36"/>
      <c r="C1342" s="37"/>
      <c r="D1342" s="194" t="s">
        <v>141</v>
      </c>
      <c r="E1342" s="37"/>
      <c r="F1342" s="195" t="s">
        <v>1321</v>
      </c>
      <c r="G1342" s="37"/>
      <c r="H1342" s="37"/>
      <c r="I1342" s="196"/>
      <c r="J1342" s="37"/>
      <c r="K1342" s="37"/>
      <c r="L1342" s="40"/>
      <c r="M1342" s="197"/>
      <c r="N1342" s="198"/>
      <c r="O1342" s="72"/>
      <c r="P1342" s="72"/>
      <c r="Q1342" s="72"/>
      <c r="R1342" s="72"/>
      <c r="S1342" s="72"/>
      <c r="T1342" s="73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T1342" s="18" t="s">
        <v>141</v>
      </c>
      <c r="AU1342" s="18" t="s">
        <v>86</v>
      </c>
    </row>
    <row r="1343" spans="1:65" s="2" customFormat="1" ht="37.9" customHeight="1">
      <c r="A1343" s="35"/>
      <c r="B1343" s="36"/>
      <c r="C1343" s="180" t="s">
        <v>746</v>
      </c>
      <c r="D1343" s="180" t="s">
        <v>136</v>
      </c>
      <c r="E1343" s="181" t="s">
        <v>1322</v>
      </c>
      <c r="F1343" s="182" t="s">
        <v>1323</v>
      </c>
      <c r="G1343" s="183" t="s">
        <v>663</v>
      </c>
      <c r="H1343" s="184">
        <v>1</v>
      </c>
      <c r="I1343" s="185"/>
      <c r="J1343" s="186">
        <f>ROUND(I1343*H1343,2)</f>
        <v>0</v>
      </c>
      <c r="K1343" s="187"/>
      <c r="L1343" s="40"/>
      <c r="M1343" s="188" t="s">
        <v>1</v>
      </c>
      <c r="N1343" s="189" t="s">
        <v>41</v>
      </c>
      <c r="O1343" s="72"/>
      <c r="P1343" s="190">
        <f>O1343*H1343</f>
        <v>0</v>
      </c>
      <c r="Q1343" s="190">
        <v>0</v>
      </c>
      <c r="R1343" s="190">
        <f>Q1343*H1343</f>
        <v>0</v>
      </c>
      <c r="S1343" s="190">
        <v>0</v>
      </c>
      <c r="T1343" s="191">
        <f>S1343*H1343</f>
        <v>0</v>
      </c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R1343" s="192" t="s">
        <v>171</v>
      </c>
      <c r="AT1343" s="192" t="s">
        <v>136</v>
      </c>
      <c r="AU1343" s="192" t="s">
        <v>86</v>
      </c>
      <c r="AY1343" s="18" t="s">
        <v>135</v>
      </c>
      <c r="BE1343" s="193">
        <f>IF(N1343="základní",J1343,0)</f>
        <v>0</v>
      </c>
      <c r="BF1343" s="193">
        <f>IF(N1343="snížená",J1343,0)</f>
        <v>0</v>
      </c>
      <c r="BG1343" s="193">
        <f>IF(N1343="zákl. přenesená",J1343,0)</f>
        <v>0</v>
      </c>
      <c r="BH1343" s="193">
        <f>IF(N1343="sníž. přenesená",J1343,0)</f>
        <v>0</v>
      </c>
      <c r="BI1343" s="193">
        <f>IF(N1343="nulová",J1343,0)</f>
        <v>0</v>
      </c>
      <c r="BJ1343" s="18" t="s">
        <v>84</v>
      </c>
      <c r="BK1343" s="193">
        <f>ROUND(I1343*H1343,2)</f>
        <v>0</v>
      </c>
      <c r="BL1343" s="18" t="s">
        <v>171</v>
      </c>
      <c r="BM1343" s="192" t="s">
        <v>1324</v>
      </c>
    </row>
    <row r="1344" spans="1:47" s="2" customFormat="1" ht="48.75">
      <c r="A1344" s="35"/>
      <c r="B1344" s="36"/>
      <c r="C1344" s="37"/>
      <c r="D1344" s="194" t="s">
        <v>141</v>
      </c>
      <c r="E1344" s="37"/>
      <c r="F1344" s="195" t="s">
        <v>1325</v>
      </c>
      <c r="G1344" s="37"/>
      <c r="H1344" s="37"/>
      <c r="I1344" s="196"/>
      <c r="J1344" s="37"/>
      <c r="K1344" s="37"/>
      <c r="L1344" s="40"/>
      <c r="M1344" s="197"/>
      <c r="N1344" s="198"/>
      <c r="O1344" s="72"/>
      <c r="P1344" s="72"/>
      <c r="Q1344" s="72"/>
      <c r="R1344" s="72"/>
      <c r="S1344" s="72"/>
      <c r="T1344" s="73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T1344" s="18" t="s">
        <v>141</v>
      </c>
      <c r="AU1344" s="18" t="s">
        <v>86</v>
      </c>
    </row>
    <row r="1345" spans="1:65" s="2" customFormat="1" ht="37.9" customHeight="1">
      <c r="A1345" s="35"/>
      <c r="B1345" s="36"/>
      <c r="C1345" s="180" t="s">
        <v>1326</v>
      </c>
      <c r="D1345" s="180" t="s">
        <v>136</v>
      </c>
      <c r="E1345" s="181" t="s">
        <v>1327</v>
      </c>
      <c r="F1345" s="182" t="s">
        <v>1328</v>
      </c>
      <c r="G1345" s="183" t="s">
        <v>663</v>
      </c>
      <c r="H1345" s="184">
        <v>1</v>
      </c>
      <c r="I1345" s="185"/>
      <c r="J1345" s="186">
        <f>ROUND(I1345*H1345,2)</f>
        <v>0</v>
      </c>
      <c r="K1345" s="187"/>
      <c r="L1345" s="40"/>
      <c r="M1345" s="188" t="s">
        <v>1</v>
      </c>
      <c r="N1345" s="189" t="s">
        <v>41</v>
      </c>
      <c r="O1345" s="72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2" t="s">
        <v>171</v>
      </c>
      <c r="AT1345" s="192" t="s">
        <v>136</v>
      </c>
      <c r="AU1345" s="192" t="s">
        <v>86</v>
      </c>
      <c r="AY1345" s="18" t="s">
        <v>135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8" t="s">
        <v>84</v>
      </c>
      <c r="BK1345" s="193">
        <f>ROUND(I1345*H1345,2)</f>
        <v>0</v>
      </c>
      <c r="BL1345" s="18" t="s">
        <v>171</v>
      </c>
      <c r="BM1345" s="192" t="s">
        <v>1329</v>
      </c>
    </row>
    <row r="1346" spans="1:47" s="2" customFormat="1" ht="48.75">
      <c r="A1346" s="35"/>
      <c r="B1346" s="36"/>
      <c r="C1346" s="37"/>
      <c r="D1346" s="194" t="s">
        <v>141</v>
      </c>
      <c r="E1346" s="37"/>
      <c r="F1346" s="195" t="s">
        <v>1325</v>
      </c>
      <c r="G1346" s="37"/>
      <c r="H1346" s="37"/>
      <c r="I1346" s="196"/>
      <c r="J1346" s="37"/>
      <c r="K1346" s="37"/>
      <c r="L1346" s="40"/>
      <c r="M1346" s="197"/>
      <c r="N1346" s="198"/>
      <c r="O1346" s="72"/>
      <c r="P1346" s="72"/>
      <c r="Q1346" s="72"/>
      <c r="R1346" s="72"/>
      <c r="S1346" s="72"/>
      <c r="T1346" s="73"/>
      <c r="U1346" s="35"/>
      <c r="V1346" s="35"/>
      <c r="W1346" s="35"/>
      <c r="X1346" s="35"/>
      <c r="Y1346" s="35"/>
      <c r="Z1346" s="35"/>
      <c r="AA1346" s="35"/>
      <c r="AB1346" s="35"/>
      <c r="AC1346" s="35"/>
      <c r="AD1346" s="35"/>
      <c r="AE1346" s="35"/>
      <c r="AT1346" s="18" t="s">
        <v>141</v>
      </c>
      <c r="AU1346" s="18" t="s">
        <v>86</v>
      </c>
    </row>
    <row r="1347" spans="1:65" s="2" customFormat="1" ht="37.9" customHeight="1">
      <c r="A1347" s="35"/>
      <c r="B1347" s="36"/>
      <c r="C1347" s="180" t="s">
        <v>756</v>
      </c>
      <c r="D1347" s="180" t="s">
        <v>136</v>
      </c>
      <c r="E1347" s="181" t="s">
        <v>1330</v>
      </c>
      <c r="F1347" s="182" t="s">
        <v>1331</v>
      </c>
      <c r="G1347" s="183" t="s">
        <v>663</v>
      </c>
      <c r="H1347" s="184">
        <v>1</v>
      </c>
      <c r="I1347" s="185"/>
      <c r="J1347" s="186">
        <f>ROUND(I1347*H1347,2)</f>
        <v>0</v>
      </c>
      <c r="K1347" s="187"/>
      <c r="L1347" s="40"/>
      <c r="M1347" s="188" t="s">
        <v>1</v>
      </c>
      <c r="N1347" s="189" t="s">
        <v>41</v>
      </c>
      <c r="O1347" s="72"/>
      <c r="P1347" s="190">
        <f>O1347*H1347</f>
        <v>0</v>
      </c>
      <c r="Q1347" s="190">
        <v>0</v>
      </c>
      <c r="R1347" s="190">
        <f>Q1347*H1347</f>
        <v>0</v>
      </c>
      <c r="S1347" s="190">
        <v>0</v>
      </c>
      <c r="T1347" s="191">
        <f>S1347*H1347</f>
        <v>0</v>
      </c>
      <c r="U1347" s="35"/>
      <c r="V1347" s="35"/>
      <c r="W1347" s="35"/>
      <c r="X1347" s="35"/>
      <c r="Y1347" s="35"/>
      <c r="Z1347" s="35"/>
      <c r="AA1347" s="35"/>
      <c r="AB1347" s="35"/>
      <c r="AC1347" s="35"/>
      <c r="AD1347" s="35"/>
      <c r="AE1347" s="35"/>
      <c r="AR1347" s="192" t="s">
        <v>171</v>
      </c>
      <c r="AT1347" s="192" t="s">
        <v>136</v>
      </c>
      <c r="AU1347" s="192" t="s">
        <v>86</v>
      </c>
      <c r="AY1347" s="18" t="s">
        <v>135</v>
      </c>
      <c r="BE1347" s="193">
        <f>IF(N1347="základní",J1347,0)</f>
        <v>0</v>
      </c>
      <c r="BF1347" s="193">
        <f>IF(N1347="snížená",J1347,0)</f>
        <v>0</v>
      </c>
      <c r="BG1347" s="193">
        <f>IF(N1347="zákl. přenesená",J1347,0)</f>
        <v>0</v>
      </c>
      <c r="BH1347" s="193">
        <f>IF(N1347="sníž. přenesená",J1347,0)</f>
        <v>0</v>
      </c>
      <c r="BI1347" s="193">
        <f>IF(N1347="nulová",J1347,0)</f>
        <v>0</v>
      </c>
      <c r="BJ1347" s="18" t="s">
        <v>84</v>
      </c>
      <c r="BK1347" s="193">
        <f>ROUND(I1347*H1347,2)</f>
        <v>0</v>
      </c>
      <c r="BL1347" s="18" t="s">
        <v>171</v>
      </c>
      <c r="BM1347" s="192" t="s">
        <v>1332</v>
      </c>
    </row>
    <row r="1348" spans="1:47" s="2" customFormat="1" ht="48.75">
      <c r="A1348" s="35"/>
      <c r="B1348" s="36"/>
      <c r="C1348" s="37"/>
      <c r="D1348" s="194" t="s">
        <v>141</v>
      </c>
      <c r="E1348" s="37"/>
      <c r="F1348" s="195" t="s">
        <v>1333</v>
      </c>
      <c r="G1348" s="37"/>
      <c r="H1348" s="37"/>
      <c r="I1348" s="196"/>
      <c r="J1348" s="37"/>
      <c r="K1348" s="37"/>
      <c r="L1348" s="40"/>
      <c r="M1348" s="197"/>
      <c r="N1348" s="198"/>
      <c r="O1348" s="72"/>
      <c r="P1348" s="72"/>
      <c r="Q1348" s="72"/>
      <c r="R1348" s="72"/>
      <c r="S1348" s="72"/>
      <c r="T1348" s="73"/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T1348" s="18" t="s">
        <v>141</v>
      </c>
      <c r="AU1348" s="18" t="s">
        <v>86</v>
      </c>
    </row>
    <row r="1349" spans="1:65" s="2" customFormat="1" ht="37.9" customHeight="1">
      <c r="A1349" s="35"/>
      <c r="B1349" s="36"/>
      <c r="C1349" s="180" t="s">
        <v>1334</v>
      </c>
      <c r="D1349" s="180" t="s">
        <v>136</v>
      </c>
      <c r="E1349" s="181" t="s">
        <v>935</v>
      </c>
      <c r="F1349" s="182" t="s">
        <v>1335</v>
      </c>
      <c r="G1349" s="183" t="s">
        <v>663</v>
      </c>
      <c r="H1349" s="184">
        <v>2</v>
      </c>
      <c r="I1349" s="185"/>
      <c r="J1349" s="186">
        <f>ROUND(I1349*H1349,2)</f>
        <v>0</v>
      </c>
      <c r="K1349" s="187"/>
      <c r="L1349" s="40"/>
      <c r="M1349" s="188" t="s">
        <v>1</v>
      </c>
      <c r="N1349" s="189" t="s">
        <v>41</v>
      </c>
      <c r="O1349" s="72"/>
      <c r="P1349" s="190">
        <f>O1349*H1349</f>
        <v>0</v>
      </c>
      <c r="Q1349" s="190">
        <v>0</v>
      </c>
      <c r="R1349" s="190">
        <f>Q1349*H1349</f>
        <v>0</v>
      </c>
      <c r="S1349" s="190">
        <v>0</v>
      </c>
      <c r="T1349" s="191">
        <f>S1349*H1349</f>
        <v>0</v>
      </c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R1349" s="192" t="s">
        <v>171</v>
      </c>
      <c r="AT1349" s="192" t="s">
        <v>136</v>
      </c>
      <c r="AU1349" s="192" t="s">
        <v>86</v>
      </c>
      <c r="AY1349" s="18" t="s">
        <v>135</v>
      </c>
      <c r="BE1349" s="193">
        <f>IF(N1349="základní",J1349,0)</f>
        <v>0</v>
      </c>
      <c r="BF1349" s="193">
        <f>IF(N1349="snížená",J1349,0)</f>
        <v>0</v>
      </c>
      <c r="BG1349" s="193">
        <f>IF(N1349="zákl. přenesená",J1349,0)</f>
        <v>0</v>
      </c>
      <c r="BH1349" s="193">
        <f>IF(N1349="sníž. přenesená",J1349,0)</f>
        <v>0</v>
      </c>
      <c r="BI1349" s="193">
        <f>IF(N1349="nulová",J1349,0)</f>
        <v>0</v>
      </c>
      <c r="BJ1349" s="18" t="s">
        <v>84</v>
      </c>
      <c r="BK1349" s="193">
        <f>ROUND(I1349*H1349,2)</f>
        <v>0</v>
      </c>
      <c r="BL1349" s="18" t="s">
        <v>171</v>
      </c>
      <c r="BM1349" s="192" t="s">
        <v>1336</v>
      </c>
    </row>
    <row r="1350" spans="1:47" s="2" customFormat="1" ht="39">
      <c r="A1350" s="35"/>
      <c r="B1350" s="36"/>
      <c r="C1350" s="37"/>
      <c r="D1350" s="194" t="s">
        <v>141</v>
      </c>
      <c r="E1350" s="37"/>
      <c r="F1350" s="195" t="s">
        <v>1337</v>
      </c>
      <c r="G1350" s="37"/>
      <c r="H1350" s="37"/>
      <c r="I1350" s="196"/>
      <c r="J1350" s="37"/>
      <c r="K1350" s="37"/>
      <c r="L1350" s="40"/>
      <c r="M1350" s="197"/>
      <c r="N1350" s="198"/>
      <c r="O1350" s="72"/>
      <c r="P1350" s="72"/>
      <c r="Q1350" s="72"/>
      <c r="R1350" s="72"/>
      <c r="S1350" s="72"/>
      <c r="T1350" s="73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T1350" s="18" t="s">
        <v>141</v>
      </c>
      <c r="AU1350" s="18" t="s">
        <v>86</v>
      </c>
    </row>
    <row r="1351" spans="1:65" s="2" customFormat="1" ht="33" customHeight="1">
      <c r="A1351" s="35"/>
      <c r="B1351" s="36"/>
      <c r="C1351" s="180" t="s">
        <v>761</v>
      </c>
      <c r="D1351" s="180" t="s">
        <v>136</v>
      </c>
      <c r="E1351" s="181" t="s">
        <v>940</v>
      </c>
      <c r="F1351" s="182" t="s">
        <v>1338</v>
      </c>
      <c r="G1351" s="183" t="s">
        <v>663</v>
      </c>
      <c r="H1351" s="184">
        <v>22</v>
      </c>
      <c r="I1351" s="185"/>
      <c r="J1351" s="186">
        <f>ROUND(I1351*H1351,2)</f>
        <v>0</v>
      </c>
      <c r="K1351" s="187"/>
      <c r="L1351" s="40"/>
      <c r="M1351" s="188" t="s">
        <v>1</v>
      </c>
      <c r="N1351" s="189" t="s">
        <v>41</v>
      </c>
      <c r="O1351" s="72"/>
      <c r="P1351" s="190">
        <f>O1351*H1351</f>
        <v>0</v>
      </c>
      <c r="Q1351" s="190">
        <v>0</v>
      </c>
      <c r="R1351" s="190">
        <f>Q1351*H1351</f>
        <v>0</v>
      </c>
      <c r="S1351" s="190">
        <v>0</v>
      </c>
      <c r="T1351" s="191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2" t="s">
        <v>171</v>
      </c>
      <c r="AT1351" s="192" t="s">
        <v>136</v>
      </c>
      <c r="AU1351" s="192" t="s">
        <v>86</v>
      </c>
      <c r="AY1351" s="18" t="s">
        <v>135</v>
      </c>
      <c r="BE1351" s="193">
        <f>IF(N1351="základní",J1351,0)</f>
        <v>0</v>
      </c>
      <c r="BF1351" s="193">
        <f>IF(N1351="snížená",J1351,0)</f>
        <v>0</v>
      </c>
      <c r="BG1351" s="193">
        <f>IF(N1351="zákl. přenesená",J1351,0)</f>
        <v>0</v>
      </c>
      <c r="BH1351" s="193">
        <f>IF(N1351="sníž. přenesená",J1351,0)</f>
        <v>0</v>
      </c>
      <c r="BI1351" s="193">
        <f>IF(N1351="nulová",J1351,0)</f>
        <v>0</v>
      </c>
      <c r="BJ1351" s="18" t="s">
        <v>84</v>
      </c>
      <c r="BK1351" s="193">
        <f>ROUND(I1351*H1351,2)</f>
        <v>0</v>
      </c>
      <c r="BL1351" s="18" t="s">
        <v>171</v>
      </c>
      <c r="BM1351" s="192" t="s">
        <v>1339</v>
      </c>
    </row>
    <row r="1352" spans="1:47" s="2" customFormat="1" ht="39">
      <c r="A1352" s="35"/>
      <c r="B1352" s="36"/>
      <c r="C1352" s="37"/>
      <c r="D1352" s="194" t="s">
        <v>141</v>
      </c>
      <c r="E1352" s="37"/>
      <c r="F1352" s="195" t="s">
        <v>1340</v>
      </c>
      <c r="G1352" s="37"/>
      <c r="H1352" s="37"/>
      <c r="I1352" s="196"/>
      <c r="J1352" s="37"/>
      <c r="K1352" s="37"/>
      <c r="L1352" s="40"/>
      <c r="M1352" s="197"/>
      <c r="N1352" s="198"/>
      <c r="O1352" s="72"/>
      <c r="P1352" s="72"/>
      <c r="Q1352" s="72"/>
      <c r="R1352" s="72"/>
      <c r="S1352" s="72"/>
      <c r="T1352" s="73"/>
      <c r="U1352" s="35"/>
      <c r="V1352" s="35"/>
      <c r="W1352" s="35"/>
      <c r="X1352" s="35"/>
      <c r="Y1352" s="35"/>
      <c r="Z1352" s="35"/>
      <c r="AA1352" s="35"/>
      <c r="AB1352" s="35"/>
      <c r="AC1352" s="35"/>
      <c r="AD1352" s="35"/>
      <c r="AE1352" s="35"/>
      <c r="AT1352" s="18" t="s">
        <v>141</v>
      </c>
      <c r="AU1352" s="18" t="s">
        <v>86</v>
      </c>
    </row>
    <row r="1353" spans="1:65" s="2" customFormat="1" ht="37.9" customHeight="1">
      <c r="A1353" s="35"/>
      <c r="B1353" s="36"/>
      <c r="C1353" s="180" t="s">
        <v>1341</v>
      </c>
      <c r="D1353" s="180" t="s">
        <v>136</v>
      </c>
      <c r="E1353" s="181" t="s">
        <v>1342</v>
      </c>
      <c r="F1353" s="182" t="s">
        <v>1343</v>
      </c>
      <c r="G1353" s="183" t="s">
        <v>663</v>
      </c>
      <c r="H1353" s="184">
        <v>1</v>
      </c>
      <c r="I1353" s="185"/>
      <c r="J1353" s="186">
        <f>ROUND(I1353*H1353,2)</f>
        <v>0</v>
      </c>
      <c r="K1353" s="187"/>
      <c r="L1353" s="40"/>
      <c r="M1353" s="188" t="s">
        <v>1</v>
      </c>
      <c r="N1353" s="189" t="s">
        <v>41</v>
      </c>
      <c r="O1353" s="72"/>
      <c r="P1353" s="190">
        <f>O1353*H1353</f>
        <v>0</v>
      </c>
      <c r="Q1353" s="190">
        <v>0</v>
      </c>
      <c r="R1353" s="190">
        <f>Q1353*H1353</f>
        <v>0</v>
      </c>
      <c r="S1353" s="190">
        <v>0</v>
      </c>
      <c r="T1353" s="191">
        <f>S1353*H1353</f>
        <v>0</v>
      </c>
      <c r="U1353" s="35"/>
      <c r="V1353" s="35"/>
      <c r="W1353" s="35"/>
      <c r="X1353" s="35"/>
      <c r="Y1353" s="35"/>
      <c r="Z1353" s="35"/>
      <c r="AA1353" s="35"/>
      <c r="AB1353" s="35"/>
      <c r="AC1353" s="35"/>
      <c r="AD1353" s="35"/>
      <c r="AE1353" s="35"/>
      <c r="AR1353" s="192" t="s">
        <v>171</v>
      </c>
      <c r="AT1353" s="192" t="s">
        <v>136</v>
      </c>
      <c r="AU1353" s="192" t="s">
        <v>86</v>
      </c>
      <c r="AY1353" s="18" t="s">
        <v>135</v>
      </c>
      <c r="BE1353" s="193">
        <f>IF(N1353="základní",J1353,0)</f>
        <v>0</v>
      </c>
      <c r="BF1353" s="193">
        <f>IF(N1353="snížená",J1353,0)</f>
        <v>0</v>
      </c>
      <c r="BG1353" s="193">
        <f>IF(N1353="zákl. přenesená",J1353,0)</f>
        <v>0</v>
      </c>
      <c r="BH1353" s="193">
        <f>IF(N1353="sníž. přenesená",J1353,0)</f>
        <v>0</v>
      </c>
      <c r="BI1353" s="193">
        <f>IF(N1353="nulová",J1353,0)</f>
        <v>0</v>
      </c>
      <c r="BJ1353" s="18" t="s">
        <v>84</v>
      </c>
      <c r="BK1353" s="193">
        <f>ROUND(I1353*H1353,2)</f>
        <v>0</v>
      </c>
      <c r="BL1353" s="18" t="s">
        <v>171</v>
      </c>
      <c r="BM1353" s="192" t="s">
        <v>1344</v>
      </c>
    </row>
    <row r="1354" spans="1:47" s="2" customFormat="1" ht="39">
      <c r="A1354" s="35"/>
      <c r="B1354" s="36"/>
      <c r="C1354" s="37"/>
      <c r="D1354" s="194" t="s">
        <v>141</v>
      </c>
      <c r="E1354" s="37"/>
      <c r="F1354" s="195" t="s">
        <v>1345</v>
      </c>
      <c r="G1354" s="37"/>
      <c r="H1354" s="37"/>
      <c r="I1354" s="196"/>
      <c r="J1354" s="37"/>
      <c r="K1354" s="37"/>
      <c r="L1354" s="40"/>
      <c r="M1354" s="197"/>
      <c r="N1354" s="198"/>
      <c r="O1354" s="72"/>
      <c r="P1354" s="72"/>
      <c r="Q1354" s="72"/>
      <c r="R1354" s="72"/>
      <c r="S1354" s="72"/>
      <c r="T1354" s="73"/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T1354" s="18" t="s">
        <v>141</v>
      </c>
      <c r="AU1354" s="18" t="s">
        <v>86</v>
      </c>
    </row>
    <row r="1355" spans="1:65" s="2" customFormat="1" ht="44.25" customHeight="1">
      <c r="A1355" s="35"/>
      <c r="B1355" s="36"/>
      <c r="C1355" s="180" t="s">
        <v>766</v>
      </c>
      <c r="D1355" s="180" t="s">
        <v>136</v>
      </c>
      <c r="E1355" s="181" t="s">
        <v>1346</v>
      </c>
      <c r="F1355" s="182" t="s">
        <v>1347</v>
      </c>
      <c r="G1355" s="183" t="s">
        <v>663</v>
      </c>
      <c r="H1355" s="184">
        <v>16</v>
      </c>
      <c r="I1355" s="185"/>
      <c r="J1355" s="186">
        <f>ROUND(I1355*H1355,2)</f>
        <v>0</v>
      </c>
      <c r="K1355" s="187"/>
      <c r="L1355" s="40"/>
      <c r="M1355" s="188" t="s">
        <v>1</v>
      </c>
      <c r="N1355" s="189" t="s">
        <v>41</v>
      </c>
      <c r="O1355" s="72"/>
      <c r="P1355" s="190">
        <f>O1355*H1355</f>
        <v>0</v>
      </c>
      <c r="Q1355" s="190">
        <v>0</v>
      </c>
      <c r="R1355" s="190">
        <f>Q1355*H1355</f>
        <v>0</v>
      </c>
      <c r="S1355" s="190">
        <v>0</v>
      </c>
      <c r="T1355" s="191">
        <f>S1355*H1355</f>
        <v>0</v>
      </c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R1355" s="192" t="s">
        <v>171</v>
      </c>
      <c r="AT1355" s="192" t="s">
        <v>136</v>
      </c>
      <c r="AU1355" s="192" t="s">
        <v>86</v>
      </c>
      <c r="AY1355" s="18" t="s">
        <v>135</v>
      </c>
      <c r="BE1355" s="193">
        <f>IF(N1355="základní",J1355,0)</f>
        <v>0</v>
      </c>
      <c r="BF1355" s="193">
        <f>IF(N1355="snížená",J1355,0)</f>
        <v>0</v>
      </c>
      <c r="BG1355" s="193">
        <f>IF(N1355="zákl. přenesená",J1355,0)</f>
        <v>0</v>
      </c>
      <c r="BH1355" s="193">
        <f>IF(N1355="sníž. přenesená",J1355,0)</f>
        <v>0</v>
      </c>
      <c r="BI1355" s="193">
        <f>IF(N1355="nulová",J1355,0)</f>
        <v>0</v>
      </c>
      <c r="BJ1355" s="18" t="s">
        <v>84</v>
      </c>
      <c r="BK1355" s="193">
        <f>ROUND(I1355*H1355,2)</f>
        <v>0</v>
      </c>
      <c r="BL1355" s="18" t="s">
        <v>171</v>
      </c>
      <c r="BM1355" s="192" t="s">
        <v>1348</v>
      </c>
    </row>
    <row r="1356" spans="1:47" s="2" customFormat="1" ht="39">
      <c r="A1356" s="35"/>
      <c r="B1356" s="36"/>
      <c r="C1356" s="37"/>
      <c r="D1356" s="194" t="s">
        <v>141</v>
      </c>
      <c r="E1356" s="37"/>
      <c r="F1356" s="195" t="s">
        <v>1349</v>
      </c>
      <c r="G1356" s="37"/>
      <c r="H1356" s="37"/>
      <c r="I1356" s="196"/>
      <c r="J1356" s="37"/>
      <c r="K1356" s="37"/>
      <c r="L1356" s="40"/>
      <c r="M1356" s="197"/>
      <c r="N1356" s="198"/>
      <c r="O1356" s="72"/>
      <c r="P1356" s="72"/>
      <c r="Q1356" s="72"/>
      <c r="R1356" s="72"/>
      <c r="S1356" s="72"/>
      <c r="T1356" s="73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T1356" s="18" t="s">
        <v>141</v>
      </c>
      <c r="AU1356" s="18" t="s">
        <v>86</v>
      </c>
    </row>
    <row r="1357" spans="1:65" s="2" customFormat="1" ht="24.2" customHeight="1">
      <c r="A1357" s="35"/>
      <c r="B1357" s="36"/>
      <c r="C1357" s="180" t="s">
        <v>1350</v>
      </c>
      <c r="D1357" s="180" t="s">
        <v>136</v>
      </c>
      <c r="E1357" s="181" t="s">
        <v>1351</v>
      </c>
      <c r="F1357" s="182" t="s">
        <v>1352</v>
      </c>
      <c r="G1357" s="183" t="s">
        <v>663</v>
      </c>
      <c r="H1357" s="184">
        <v>2</v>
      </c>
      <c r="I1357" s="185"/>
      <c r="J1357" s="186">
        <f>ROUND(I1357*H1357,2)</f>
        <v>0</v>
      </c>
      <c r="K1357" s="187"/>
      <c r="L1357" s="40"/>
      <c r="M1357" s="188" t="s">
        <v>1</v>
      </c>
      <c r="N1357" s="189" t="s">
        <v>41</v>
      </c>
      <c r="O1357" s="72"/>
      <c r="P1357" s="190">
        <f>O1357*H1357</f>
        <v>0</v>
      </c>
      <c r="Q1357" s="190">
        <v>0</v>
      </c>
      <c r="R1357" s="190">
        <f>Q1357*H1357</f>
        <v>0</v>
      </c>
      <c r="S1357" s="190">
        <v>0</v>
      </c>
      <c r="T1357" s="191">
        <f>S1357*H1357</f>
        <v>0</v>
      </c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R1357" s="192" t="s">
        <v>171</v>
      </c>
      <c r="AT1357" s="192" t="s">
        <v>136</v>
      </c>
      <c r="AU1357" s="192" t="s">
        <v>86</v>
      </c>
      <c r="AY1357" s="18" t="s">
        <v>135</v>
      </c>
      <c r="BE1357" s="193">
        <f>IF(N1357="základní",J1357,0)</f>
        <v>0</v>
      </c>
      <c r="BF1357" s="193">
        <f>IF(N1357="snížená",J1357,0)</f>
        <v>0</v>
      </c>
      <c r="BG1357" s="193">
        <f>IF(N1357="zákl. přenesená",J1357,0)</f>
        <v>0</v>
      </c>
      <c r="BH1357" s="193">
        <f>IF(N1357="sníž. přenesená",J1357,0)</f>
        <v>0</v>
      </c>
      <c r="BI1357" s="193">
        <f>IF(N1357="nulová",J1357,0)</f>
        <v>0</v>
      </c>
      <c r="BJ1357" s="18" t="s">
        <v>84</v>
      </c>
      <c r="BK1357" s="193">
        <f>ROUND(I1357*H1357,2)</f>
        <v>0</v>
      </c>
      <c r="BL1357" s="18" t="s">
        <v>171</v>
      </c>
      <c r="BM1357" s="192" t="s">
        <v>1353</v>
      </c>
    </row>
    <row r="1358" spans="1:47" s="2" customFormat="1" ht="29.25">
      <c r="A1358" s="35"/>
      <c r="B1358" s="36"/>
      <c r="C1358" s="37"/>
      <c r="D1358" s="194" t="s">
        <v>141</v>
      </c>
      <c r="E1358" s="37"/>
      <c r="F1358" s="195" t="s">
        <v>1354</v>
      </c>
      <c r="G1358" s="37"/>
      <c r="H1358" s="37"/>
      <c r="I1358" s="196"/>
      <c r="J1358" s="37"/>
      <c r="K1358" s="37"/>
      <c r="L1358" s="40"/>
      <c r="M1358" s="197"/>
      <c r="N1358" s="198"/>
      <c r="O1358" s="72"/>
      <c r="P1358" s="72"/>
      <c r="Q1358" s="72"/>
      <c r="R1358" s="72"/>
      <c r="S1358" s="72"/>
      <c r="T1358" s="73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T1358" s="18" t="s">
        <v>141</v>
      </c>
      <c r="AU1358" s="18" t="s">
        <v>86</v>
      </c>
    </row>
    <row r="1359" spans="1:65" s="2" customFormat="1" ht="16.5" customHeight="1">
      <c r="A1359" s="35"/>
      <c r="B1359" s="36"/>
      <c r="C1359" s="180" t="s">
        <v>773</v>
      </c>
      <c r="D1359" s="180" t="s">
        <v>136</v>
      </c>
      <c r="E1359" s="181" t="s">
        <v>1355</v>
      </c>
      <c r="F1359" s="182" t="s">
        <v>1356</v>
      </c>
      <c r="G1359" s="183" t="s">
        <v>247</v>
      </c>
      <c r="H1359" s="184">
        <v>7</v>
      </c>
      <c r="I1359" s="185"/>
      <c r="J1359" s="186">
        <f>ROUND(I1359*H1359,2)</f>
        <v>0</v>
      </c>
      <c r="K1359" s="187"/>
      <c r="L1359" s="40"/>
      <c r="M1359" s="188" t="s">
        <v>1</v>
      </c>
      <c r="N1359" s="189" t="s">
        <v>41</v>
      </c>
      <c r="O1359" s="72"/>
      <c r="P1359" s="190">
        <f>O1359*H1359</f>
        <v>0</v>
      </c>
      <c r="Q1359" s="190">
        <v>0</v>
      </c>
      <c r="R1359" s="190">
        <f>Q1359*H1359</f>
        <v>0</v>
      </c>
      <c r="S1359" s="190">
        <v>0</v>
      </c>
      <c r="T1359" s="191">
        <f>S1359*H1359</f>
        <v>0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192" t="s">
        <v>171</v>
      </c>
      <c r="AT1359" s="192" t="s">
        <v>136</v>
      </c>
      <c r="AU1359" s="192" t="s">
        <v>86</v>
      </c>
      <c r="AY1359" s="18" t="s">
        <v>135</v>
      </c>
      <c r="BE1359" s="193">
        <f>IF(N1359="základní",J1359,0)</f>
        <v>0</v>
      </c>
      <c r="BF1359" s="193">
        <f>IF(N1359="snížená",J1359,0)</f>
        <v>0</v>
      </c>
      <c r="BG1359" s="193">
        <f>IF(N1359="zákl. přenesená",J1359,0)</f>
        <v>0</v>
      </c>
      <c r="BH1359" s="193">
        <f>IF(N1359="sníž. přenesená",J1359,0)</f>
        <v>0</v>
      </c>
      <c r="BI1359" s="193">
        <f>IF(N1359="nulová",J1359,0)</f>
        <v>0</v>
      </c>
      <c r="BJ1359" s="18" t="s">
        <v>84</v>
      </c>
      <c r="BK1359" s="193">
        <f>ROUND(I1359*H1359,2)</f>
        <v>0</v>
      </c>
      <c r="BL1359" s="18" t="s">
        <v>171</v>
      </c>
      <c r="BM1359" s="192" t="s">
        <v>1357</v>
      </c>
    </row>
    <row r="1360" spans="1:47" s="2" customFormat="1" ht="29.25">
      <c r="A1360" s="35"/>
      <c r="B1360" s="36"/>
      <c r="C1360" s="37"/>
      <c r="D1360" s="194" t="s">
        <v>141</v>
      </c>
      <c r="E1360" s="37"/>
      <c r="F1360" s="195" t="s">
        <v>1358</v>
      </c>
      <c r="G1360" s="37"/>
      <c r="H1360" s="37"/>
      <c r="I1360" s="196"/>
      <c r="J1360" s="37"/>
      <c r="K1360" s="37"/>
      <c r="L1360" s="40"/>
      <c r="M1360" s="197"/>
      <c r="N1360" s="198"/>
      <c r="O1360" s="72"/>
      <c r="P1360" s="72"/>
      <c r="Q1360" s="72"/>
      <c r="R1360" s="72"/>
      <c r="S1360" s="72"/>
      <c r="T1360" s="73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T1360" s="18" t="s">
        <v>141</v>
      </c>
      <c r="AU1360" s="18" t="s">
        <v>86</v>
      </c>
    </row>
    <row r="1361" spans="1:65" s="2" customFormat="1" ht="37.9" customHeight="1">
      <c r="A1361" s="35"/>
      <c r="B1361" s="36"/>
      <c r="C1361" s="180" t="s">
        <v>1359</v>
      </c>
      <c r="D1361" s="180" t="s">
        <v>136</v>
      </c>
      <c r="E1361" s="181" t="s">
        <v>1360</v>
      </c>
      <c r="F1361" s="182" t="s">
        <v>1361</v>
      </c>
      <c r="G1361" s="183" t="s">
        <v>663</v>
      </c>
      <c r="H1361" s="184">
        <v>4</v>
      </c>
      <c r="I1361" s="185"/>
      <c r="J1361" s="186">
        <f>ROUND(I1361*H1361,2)</f>
        <v>0</v>
      </c>
      <c r="K1361" s="187"/>
      <c r="L1361" s="40"/>
      <c r="M1361" s="188" t="s">
        <v>1</v>
      </c>
      <c r="N1361" s="189" t="s">
        <v>41</v>
      </c>
      <c r="O1361" s="72"/>
      <c r="P1361" s="190">
        <f>O1361*H1361</f>
        <v>0</v>
      </c>
      <c r="Q1361" s="190">
        <v>0</v>
      </c>
      <c r="R1361" s="190">
        <f>Q1361*H1361</f>
        <v>0</v>
      </c>
      <c r="S1361" s="190">
        <v>0</v>
      </c>
      <c r="T1361" s="191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2" t="s">
        <v>171</v>
      </c>
      <c r="AT1361" s="192" t="s">
        <v>136</v>
      </c>
      <c r="AU1361" s="192" t="s">
        <v>86</v>
      </c>
      <c r="AY1361" s="18" t="s">
        <v>135</v>
      </c>
      <c r="BE1361" s="193">
        <f>IF(N1361="základní",J1361,0)</f>
        <v>0</v>
      </c>
      <c r="BF1361" s="193">
        <f>IF(N1361="snížená",J1361,0)</f>
        <v>0</v>
      </c>
      <c r="BG1361" s="193">
        <f>IF(N1361="zákl. přenesená",J1361,0)</f>
        <v>0</v>
      </c>
      <c r="BH1361" s="193">
        <f>IF(N1361="sníž. přenesená",J1361,0)</f>
        <v>0</v>
      </c>
      <c r="BI1361" s="193">
        <f>IF(N1361="nulová",J1361,0)</f>
        <v>0</v>
      </c>
      <c r="BJ1361" s="18" t="s">
        <v>84</v>
      </c>
      <c r="BK1361" s="193">
        <f>ROUND(I1361*H1361,2)</f>
        <v>0</v>
      </c>
      <c r="BL1361" s="18" t="s">
        <v>171</v>
      </c>
      <c r="BM1361" s="192" t="s">
        <v>1362</v>
      </c>
    </row>
    <row r="1362" spans="1:47" s="2" customFormat="1" ht="39">
      <c r="A1362" s="35"/>
      <c r="B1362" s="36"/>
      <c r="C1362" s="37"/>
      <c r="D1362" s="194" t="s">
        <v>141</v>
      </c>
      <c r="E1362" s="37"/>
      <c r="F1362" s="195" t="s">
        <v>1363</v>
      </c>
      <c r="G1362" s="37"/>
      <c r="H1362" s="37"/>
      <c r="I1362" s="196"/>
      <c r="J1362" s="37"/>
      <c r="K1362" s="37"/>
      <c r="L1362" s="40"/>
      <c r="M1362" s="197"/>
      <c r="N1362" s="198"/>
      <c r="O1362" s="72"/>
      <c r="P1362" s="72"/>
      <c r="Q1362" s="72"/>
      <c r="R1362" s="72"/>
      <c r="S1362" s="72"/>
      <c r="T1362" s="73"/>
      <c r="U1362" s="35"/>
      <c r="V1362" s="35"/>
      <c r="W1362" s="35"/>
      <c r="X1362" s="35"/>
      <c r="Y1362" s="35"/>
      <c r="Z1362" s="35"/>
      <c r="AA1362" s="35"/>
      <c r="AB1362" s="35"/>
      <c r="AC1362" s="35"/>
      <c r="AD1362" s="35"/>
      <c r="AE1362" s="35"/>
      <c r="AT1362" s="18" t="s">
        <v>141</v>
      </c>
      <c r="AU1362" s="18" t="s">
        <v>86</v>
      </c>
    </row>
    <row r="1363" spans="1:65" s="2" customFormat="1" ht="49.15" customHeight="1">
      <c r="A1363" s="35"/>
      <c r="B1363" s="36"/>
      <c r="C1363" s="180" t="s">
        <v>776</v>
      </c>
      <c r="D1363" s="180" t="s">
        <v>136</v>
      </c>
      <c r="E1363" s="181" t="s">
        <v>1364</v>
      </c>
      <c r="F1363" s="182" t="s">
        <v>1365</v>
      </c>
      <c r="G1363" s="183" t="s">
        <v>663</v>
      </c>
      <c r="H1363" s="184">
        <v>2</v>
      </c>
      <c r="I1363" s="185"/>
      <c r="J1363" s="186">
        <f aca="true" t="shared" si="20" ref="J1363:J1373">ROUND(I1363*H1363,2)</f>
        <v>0</v>
      </c>
      <c r="K1363" s="187"/>
      <c r="L1363" s="40"/>
      <c r="M1363" s="188" t="s">
        <v>1</v>
      </c>
      <c r="N1363" s="189" t="s">
        <v>41</v>
      </c>
      <c r="O1363" s="72"/>
      <c r="P1363" s="190">
        <f aca="true" t="shared" si="21" ref="P1363:P1373">O1363*H1363</f>
        <v>0</v>
      </c>
      <c r="Q1363" s="190">
        <v>0</v>
      </c>
      <c r="R1363" s="190">
        <f aca="true" t="shared" si="22" ref="R1363:R1373">Q1363*H1363</f>
        <v>0</v>
      </c>
      <c r="S1363" s="190">
        <v>0</v>
      </c>
      <c r="T1363" s="191">
        <f aca="true" t="shared" si="23" ref="T1363:T1373">S1363*H1363</f>
        <v>0</v>
      </c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R1363" s="192" t="s">
        <v>171</v>
      </c>
      <c r="AT1363" s="192" t="s">
        <v>136</v>
      </c>
      <c r="AU1363" s="192" t="s">
        <v>86</v>
      </c>
      <c r="AY1363" s="18" t="s">
        <v>135</v>
      </c>
      <c r="BE1363" s="193">
        <f aca="true" t="shared" si="24" ref="BE1363:BE1373">IF(N1363="základní",J1363,0)</f>
        <v>0</v>
      </c>
      <c r="BF1363" s="193">
        <f aca="true" t="shared" si="25" ref="BF1363:BF1373">IF(N1363="snížená",J1363,0)</f>
        <v>0</v>
      </c>
      <c r="BG1363" s="193">
        <f aca="true" t="shared" si="26" ref="BG1363:BG1373">IF(N1363="zákl. přenesená",J1363,0)</f>
        <v>0</v>
      </c>
      <c r="BH1363" s="193">
        <f aca="true" t="shared" si="27" ref="BH1363:BH1373">IF(N1363="sníž. přenesená",J1363,0)</f>
        <v>0</v>
      </c>
      <c r="BI1363" s="193">
        <f aca="true" t="shared" si="28" ref="BI1363:BI1373">IF(N1363="nulová",J1363,0)</f>
        <v>0</v>
      </c>
      <c r="BJ1363" s="18" t="s">
        <v>84</v>
      </c>
      <c r="BK1363" s="193">
        <f aca="true" t="shared" si="29" ref="BK1363:BK1373">ROUND(I1363*H1363,2)</f>
        <v>0</v>
      </c>
      <c r="BL1363" s="18" t="s">
        <v>171</v>
      </c>
      <c r="BM1363" s="192" t="s">
        <v>1366</v>
      </c>
    </row>
    <row r="1364" spans="1:65" s="2" customFormat="1" ht="49.15" customHeight="1">
      <c r="A1364" s="35"/>
      <c r="B1364" s="36"/>
      <c r="C1364" s="180" t="s">
        <v>1367</v>
      </c>
      <c r="D1364" s="180" t="s">
        <v>136</v>
      </c>
      <c r="E1364" s="181" t="s">
        <v>1368</v>
      </c>
      <c r="F1364" s="182" t="s">
        <v>1369</v>
      </c>
      <c r="G1364" s="183" t="s">
        <v>663</v>
      </c>
      <c r="H1364" s="184">
        <v>2</v>
      </c>
      <c r="I1364" s="185"/>
      <c r="J1364" s="186">
        <f t="shared" si="20"/>
        <v>0</v>
      </c>
      <c r="K1364" s="187"/>
      <c r="L1364" s="40"/>
      <c r="M1364" s="188" t="s">
        <v>1</v>
      </c>
      <c r="N1364" s="189" t="s">
        <v>41</v>
      </c>
      <c r="O1364" s="72"/>
      <c r="P1364" s="190">
        <f t="shared" si="21"/>
        <v>0</v>
      </c>
      <c r="Q1364" s="190">
        <v>0</v>
      </c>
      <c r="R1364" s="190">
        <f t="shared" si="22"/>
        <v>0</v>
      </c>
      <c r="S1364" s="190">
        <v>0</v>
      </c>
      <c r="T1364" s="191">
        <f t="shared" si="23"/>
        <v>0</v>
      </c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R1364" s="192" t="s">
        <v>171</v>
      </c>
      <c r="AT1364" s="192" t="s">
        <v>136</v>
      </c>
      <c r="AU1364" s="192" t="s">
        <v>86</v>
      </c>
      <c r="AY1364" s="18" t="s">
        <v>135</v>
      </c>
      <c r="BE1364" s="193">
        <f t="shared" si="24"/>
        <v>0</v>
      </c>
      <c r="BF1364" s="193">
        <f t="shared" si="25"/>
        <v>0</v>
      </c>
      <c r="BG1364" s="193">
        <f t="shared" si="26"/>
        <v>0</v>
      </c>
      <c r="BH1364" s="193">
        <f t="shared" si="27"/>
        <v>0</v>
      </c>
      <c r="BI1364" s="193">
        <f t="shared" si="28"/>
        <v>0</v>
      </c>
      <c r="BJ1364" s="18" t="s">
        <v>84</v>
      </c>
      <c r="BK1364" s="193">
        <f t="shared" si="29"/>
        <v>0</v>
      </c>
      <c r="BL1364" s="18" t="s">
        <v>171</v>
      </c>
      <c r="BM1364" s="192" t="s">
        <v>1370</v>
      </c>
    </row>
    <row r="1365" spans="1:65" s="2" customFormat="1" ht="49.15" customHeight="1">
      <c r="A1365" s="35"/>
      <c r="B1365" s="36"/>
      <c r="C1365" s="180" t="s">
        <v>779</v>
      </c>
      <c r="D1365" s="180" t="s">
        <v>136</v>
      </c>
      <c r="E1365" s="181" t="s">
        <v>1371</v>
      </c>
      <c r="F1365" s="182" t="s">
        <v>1372</v>
      </c>
      <c r="G1365" s="183" t="s">
        <v>663</v>
      </c>
      <c r="H1365" s="184">
        <v>1</v>
      </c>
      <c r="I1365" s="185"/>
      <c r="J1365" s="186">
        <f t="shared" si="20"/>
        <v>0</v>
      </c>
      <c r="K1365" s="187"/>
      <c r="L1365" s="40"/>
      <c r="M1365" s="188" t="s">
        <v>1</v>
      </c>
      <c r="N1365" s="189" t="s">
        <v>41</v>
      </c>
      <c r="O1365" s="72"/>
      <c r="P1365" s="190">
        <f t="shared" si="21"/>
        <v>0</v>
      </c>
      <c r="Q1365" s="190">
        <v>0</v>
      </c>
      <c r="R1365" s="190">
        <f t="shared" si="22"/>
        <v>0</v>
      </c>
      <c r="S1365" s="190">
        <v>0</v>
      </c>
      <c r="T1365" s="191">
        <f t="shared" si="23"/>
        <v>0</v>
      </c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R1365" s="192" t="s">
        <v>171</v>
      </c>
      <c r="AT1365" s="192" t="s">
        <v>136</v>
      </c>
      <c r="AU1365" s="192" t="s">
        <v>86</v>
      </c>
      <c r="AY1365" s="18" t="s">
        <v>135</v>
      </c>
      <c r="BE1365" s="193">
        <f t="shared" si="24"/>
        <v>0</v>
      </c>
      <c r="BF1365" s="193">
        <f t="shared" si="25"/>
        <v>0</v>
      </c>
      <c r="BG1365" s="193">
        <f t="shared" si="26"/>
        <v>0</v>
      </c>
      <c r="BH1365" s="193">
        <f t="shared" si="27"/>
        <v>0</v>
      </c>
      <c r="BI1365" s="193">
        <f t="shared" si="28"/>
        <v>0</v>
      </c>
      <c r="BJ1365" s="18" t="s">
        <v>84</v>
      </c>
      <c r="BK1365" s="193">
        <f t="shared" si="29"/>
        <v>0</v>
      </c>
      <c r="BL1365" s="18" t="s">
        <v>171</v>
      </c>
      <c r="BM1365" s="192" t="s">
        <v>1373</v>
      </c>
    </row>
    <row r="1366" spans="1:65" s="2" customFormat="1" ht="49.15" customHeight="1">
      <c r="A1366" s="35"/>
      <c r="B1366" s="36"/>
      <c r="C1366" s="180" t="s">
        <v>1374</v>
      </c>
      <c r="D1366" s="180" t="s">
        <v>136</v>
      </c>
      <c r="E1366" s="181" t="s">
        <v>1375</v>
      </c>
      <c r="F1366" s="182" t="s">
        <v>1376</v>
      </c>
      <c r="G1366" s="183" t="s">
        <v>663</v>
      </c>
      <c r="H1366" s="184">
        <v>1</v>
      </c>
      <c r="I1366" s="185"/>
      <c r="J1366" s="186">
        <f t="shared" si="20"/>
        <v>0</v>
      </c>
      <c r="K1366" s="187"/>
      <c r="L1366" s="40"/>
      <c r="M1366" s="188" t="s">
        <v>1</v>
      </c>
      <c r="N1366" s="189" t="s">
        <v>41</v>
      </c>
      <c r="O1366" s="72"/>
      <c r="P1366" s="190">
        <f t="shared" si="21"/>
        <v>0</v>
      </c>
      <c r="Q1366" s="190">
        <v>0</v>
      </c>
      <c r="R1366" s="190">
        <f t="shared" si="22"/>
        <v>0</v>
      </c>
      <c r="S1366" s="190">
        <v>0</v>
      </c>
      <c r="T1366" s="191">
        <f t="shared" si="23"/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2" t="s">
        <v>171</v>
      </c>
      <c r="AT1366" s="192" t="s">
        <v>136</v>
      </c>
      <c r="AU1366" s="192" t="s">
        <v>86</v>
      </c>
      <c r="AY1366" s="18" t="s">
        <v>135</v>
      </c>
      <c r="BE1366" s="193">
        <f t="shared" si="24"/>
        <v>0</v>
      </c>
      <c r="BF1366" s="193">
        <f t="shared" si="25"/>
        <v>0</v>
      </c>
      <c r="BG1366" s="193">
        <f t="shared" si="26"/>
        <v>0</v>
      </c>
      <c r="BH1366" s="193">
        <f t="shared" si="27"/>
        <v>0</v>
      </c>
      <c r="BI1366" s="193">
        <f t="shared" si="28"/>
        <v>0</v>
      </c>
      <c r="BJ1366" s="18" t="s">
        <v>84</v>
      </c>
      <c r="BK1366" s="193">
        <f t="shared" si="29"/>
        <v>0</v>
      </c>
      <c r="BL1366" s="18" t="s">
        <v>171</v>
      </c>
      <c r="BM1366" s="192" t="s">
        <v>1377</v>
      </c>
    </row>
    <row r="1367" spans="1:65" s="2" customFormat="1" ht="55.5" customHeight="1">
      <c r="A1367" s="35"/>
      <c r="B1367" s="36"/>
      <c r="C1367" s="180" t="s">
        <v>783</v>
      </c>
      <c r="D1367" s="180" t="s">
        <v>136</v>
      </c>
      <c r="E1367" s="181" t="s">
        <v>1378</v>
      </c>
      <c r="F1367" s="182" t="s">
        <v>1379</v>
      </c>
      <c r="G1367" s="183" t="s">
        <v>663</v>
      </c>
      <c r="H1367" s="184">
        <v>2</v>
      </c>
      <c r="I1367" s="185"/>
      <c r="J1367" s="186">
        <f t="shared" si="20"/>
        <v>0</v>
      </c>
      <c r="K1367" s="187"/>
      <c r="L1367" s="40"/>
      <c r="M1367" s="188" t="s">
        <v>1</v>
      </c>
      <c r="N1367" s="189" t="s">
        <v>41</v>
      </c>
      <c r="O1367" s="72"/>
      <c r="P1367" s="190">
        <f t="shared" si="21"/>
        <v>0</v>
      </c>
      <c r="Q1367" s="190">
        <v>0</v>
      </c>
      <c r="R1367" s="190">
        <f t="shared" si="22"/>
        <v>0</v>
      </c>
      <c r="S1367" s="190">
        <v>0</v>
      </c>
      <c r="T1367" s="191">
        <f t="shared" si="23"/>
        <v>0</v>
      </c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R1367" s="192" t="s">
        <v>171</v>
      </c>
      <c r="AT1367" s="192" t="s">
        <v>136</v>
      </c>
      <c r="AU1367" s="192" t="s">
        <v>86</v>
      </c>
      <c r="AY1367" s="18" t="s">
        <v>135</v>
      </c>
      <c r="BE1367" s="193">
        <f t="shared" si="24"/>
        <v>0</v>
      </c>
      <c r="BF1367" s="193">
        <f t="shared" si="25"/>
        <v>0</v>
      </c>
      <c r="BG1367" s="193">
        <f t="shared" si="26"/>
        <v>0</v>
      </c>
      <c r="BH1367" s="193">
        <f t="shared" si="27"/>
        <v>0</v>
      </c>
      <c r="BI1367" s="193">
        <f t="shared" si="28"/>
        <v>0</v>
      </c>
      <c r="BJ1367" s="18" t="s">
        <v>84</v>
      </c>
      <c r="BK1367" s="193">
        <f t="shared" si="29"/>
        <v>0</v>
      </c>
      <c r="BL1367" s="18" t="s">
        <v>171</v>
      </c>
      <c r="BM1367" s="192" t="s">
        <v>1380</v>
      </c>
    </row>
    <row r="1368" spans="1:65" s="2" customFormat="1" ht="49.15" customHeight="1">
      <c r="A1368" s="35"/>
      <c r="B1368" s="36"/>
      <c r="C1368" s="180" t="s">
        <v>1381</v>
      </c>
      <c r="D1368" s="180" t="s">
        <v>136</v>
      </c>
      <c r="E1368" s="181" t="s">
        <v>1382</v>
      </c>
      <c r="F1368" s="182" t="s">
        <v>1383</v>
      </c>
      <c r="G1368" s="183" t="s">
        <v>663</v>
      </c>
      <c r="H1368" s="184">
        <v>1</v>
      </c>
      <c r="I1368" s="185"/>
      <c r="J1368" s="186">
        <f t="shared" si="20"/>
        <v>0</v>
      </c>
      <c r="K1368" s="187"/>
      <c r="L1368" s="40"/>
      <c r="M1368" s="188" t="s">
        <v>1</v>
      </c>
      <c r="N1368" s="189" t="s">
        <v>41</v>
      </c>
      <c r="O1368" s="72"/>
      <c r="P1368" s="190">
        <f t="shared" si="21"/>
        <v>0</v>
      </c>
      <c r="Q1368" s="190">
        <v>0</v>
      </c>
      <c r="R1368" s="190">
        <f t="shared" si="22"/>
        <v>0</v>
      </c>
      <c r="S1368" s="190">
        <v>0</v>
      </c>
      <c r="T1368" s="191">
        <f t="shared" si="23"/>
        <v>0</v>
      </c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R1368" s="192" t="s">
        <v>171</v>
      </c>
      <c r="AT1368" s="192" t="s">
        <v>136</v>
      </c>
      <c r="AU1368" s="192" t="s">
        <v>86</v>
      </c>
      <c r="AY1368" s="18" t="s">
        <v>135</v>
      </c>
      <c r="BE1368" s="193">
        <f t="shared" si="24"/>
        <v>0</v>
      </c>
      <c r="BF1368" s="193">
        <f t="shared" si="25"/>
        <v>0</v>
      </c>
      <c r="BG1368" s="193">
        <f t="shared" si="26"/>
        <v>0</v>
      </c>
      <c r="BH1368" s="193">
        <f t="shared" si="27"/>
        <v>0</v>
      </c>
      <c r="BI1368" s="193">
        <f t="shared" si="28"/>
        <v>0</v>
      </c>
      <c r="BJ1368" s="18" t="s">
        <v>84</v>
      </c>
      <c r="BK1368" s="193">
        <f t="shared" si="29"/>
        <v>0</v>
      </c>
      <c r="BL1368" s="18" t="s">
        <v>171</v>
      </c>
      <c r="BM1368" s="192" t="s">
        <v>1384</v>
      </c>
    </row>
    <row r="1369" spans="1:65" s="2" customFormat="1" ht="49.15" customHeight="1">
      <c r="A1369" s="35"/>
      <c r="B1369" s="36"/>
      <c r="C1369" s="180" t="s">
        <v>789</v>
      </c>
      <c r="D1369" s="180" t="s">
        <v>136</v>
      </c>
      <c r="E1369" s="181" t="s">
        <v>1385</v>
      </c>
      <c r="F1369" s="182" t="s">
        <v>1386</v>
      </c>
      <c r="G1369" s="183" t="s">
        <v>663</v>
      </c>
      <c r="H1369" s="184">
        <v>1</v>
      </c>
      <c r="I1369" s="185"/>
      <c r="J1369" s="186">
        <f t="shared" si="20"/>
        <v>0</v>
      </c>
      <c r="K1369" s="187"/>
      <c r="L1369" s="40"/>
      <c r="M1369" s="188" t="s">
        <v>1</v>
      </c>
      <c r="N1369" s="189" t="s">
        <v>41</v>
      </c>
      <c r="O1369" s="72"/>
      <c r="P1369" s="190">
        <f t="shared" si="21"/>
        <v>0</v>
      </c>
      <c r="Q1369" s="190">
        <v>0</v>
      </c>
      <c r="R1369" s="190">
        <f t="shared" si="22"/>
        <v>0</v>
      </c>
      <c r="S1369" s="190">
        <v>0</v>
      </c>
      <c r="T1369" s="191">
        <f t="shared" si="23"/>
        <v>0</v>
      </c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R1369" s="192" t="s">
        <v>171</v>
      </c>
      <c r="AT1369" s="192" t="s">
        <v>136</v>
      </c>
      <c r="AU1369" s="192" t="s">
        <v>86</v>
      </c>
      <c r="AY1369" s="18" t="s">
        <v>135</v>
      </c>
      <c r="BE1369" s="193">
        <f t="shared" si="24"/>
        <v>0</v>
      </c>
      <c r="BF1369" s="193">
        <f t="shared" si="25"/>
        <v>0</v>
      </c>
      <c r="BG1369" s="193">
        <f t="shared" si="26"/>
        <v>0</v>
      </c>
      <c r="BH1369" s="193">
        <f t="shared" si="27"/>
        <v>0</v>
      </c>
      <c r="BI1369" s="193">
        <f t="shared" si="28"/>
        <v>0</v>
      </c>
      <c r="BJ1369" s="18" t="s">
        <v>84</v>
      </c>
      <c r="BK1369" s="193">
        <f t="shared" si="29"/>
        <v>0</v>
      </c>
      <c r="BL1369" s="18" t="s">
        <v>171</v>
      </c>
      <c r="BM1369" s="192" t="s">
        <v>1387</v>
      </c>
    </row>
    <row r="1370" spans="1:65" s="2" customFormat="1" ht="55.5" customHeight="1">
      <c r="A1370" s="35"/>
      <c r="B1370" s="36"/>
      <c r="C1370" s="180" t="s">
        <v>1388</v>
      </c>
      <c r="D1370" s="180" t="s">
        <v>136</v>
      </c>
      <c r="E1370" s="181" t="s">
        <v>1389</v>
      </c>
      <c r="F1370" s="182" t="s">
        <v>1390</v>
      </c>
      <c r="G1370" s="183" t="s">
        <v>663</v>
      </c>
      <c r="H1370" s="184">
        <v>1</v>
      </c>
      <c r="I1370" s="185"/>
      <c r="J1370" s="186">
        <f t="shared" si="20"/>
        <v>0</v>
      </c>
      <c r="K1370" s="187"/>
      <c r="L1370" s="40"/>
      <c r="M1370" s="188" t="s">
        <v>1</v>
      </c>
      <c r="N1370" s="189" t="s">
        <v>41</v>
      </c>
      <c r="O1370" s="72"/>
      <c r="P1370" s="190">
        <f t="shared" si="21"/>
        <v>0</v>
      </c>
      <c r="Q1370" s="190">
        <v>0</v>
      </c>
      <c r="R1370" s="190">
        <f t="shared" si="22"/>
        <v>0</v>
      </c>
      <c r="S1370" s="190">
        <v>0</v>
      </c>
      <c r="T1370" s="191">
        <f t="shared" si="23"/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2" t="s">
        <v>171</v>
      </c>
      <c r="AT1370" s="192" t="s">
        <v>136</v>
      </c>
      <c r="AU1370" s="192" t="s">
        <v>86</v>
      </c>
      <c r="AY1370" s="18" t="s">
        <v>135</v>
      </c>
      <c r="BE1370" s="193">
        <f t="shared" si="24"/>
        <v>0</v>
      </c>
      <c r="BF1370" s="193">
        <f t="shared" si="25"/>
        <v>0</v>
      </c>
      <c r="BG1370" s="193">
        <f t="shared" si="26"/>
        <v>0</v>
      </c>
      <c r="BH1370" s="193">
        <f t="shared" si="27"/>
        <v>0</v>
      </c>
      <c r="BI1370" s="193">
        <f t="shared" si="28"/>
        <v>0</v>
      </c>
      <c r="BJ1370" s="18" t="s">
        <v>84</v>
      </c>
      <c r="BK1370" s="193">
        <f t="shared" si="29"/>
        <v>0</v>
      </c>
      <c r="BL1370" s="18" t="s">
        <v>171</v>
      </c>
      <c r="BM1370" s="192" t="s">
        <v>1391</v>
      </c>
    </row>
    <row r="1371" spans="1:65" s="2" customFormat="1" ht="55.5" customHeight="1">
      <c r="A1371" s="35"/>
      <c r="B1371" s="36"/>
      <c r="C1371" s="180" t="s">
        <v>794</v>
      </c>
      <c r="D1371" s="180" t="s">
        <v>136</v>
      </c>
      <c r="E1371" s="181" t="s">
        <v>1392</v>
      </c>
      <c r="F1371" s="182" t="s">
        <v>1393</v>
      </c>
      <c r="G1371" s="183" t="s">
        <v>663</v>
      </c>
      <c r="H1371" s="184">
        <v>1</v>
      </c>
      <c r="I1371" s="185"/>
      <c r="J1371" s="186">
        <f t="shared" si="20"/>
        <v>0</v>
      </c>
      <c r="K1371" s="187"/>
      <c r="L1371" s="40"/>
      <c r="M1371" s="188" t="s">
        <v>1</v>
      </c>
      <c r="N1371" s="189" t="s">
        <v>41</v>
      </c>
      <c r="O1371" s="72"/>
      <c r="P1371" s="190">
        <f t="shared" si="21"/>
        <v>0</v>
      </c>
      <c r="Q1371" s="190">
        <v>0</v>
      </c>
      <c r="R1371" s="190">
        <f t="shared" si="22"/>
        <v>0</v>
      </c>
      <c r="S1371" s="190">
        <v>0</v>
      </c>
      <c r="T1371" s="191">
        <f t="shared" si="23"/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2" t="s">
        <v>171</v>
      </c>
      <c r="AT1371" s="192" t="s">
        <v>136</v>
      </c>
      <c r="AU1371" s="192" t="s">
        <v>86</v>
      </c>
      <c r="AY1371" s="18" t="s">
        <v>135</v>
      </c>
      <c r="BE1371" s="193">
        <f t="shared" si="24"/>
        <v>0</v>
      </c>
      <c r="BF1371" s="193">
        <f t="shared" si="25"/>
        <v>0</v>
      </c>
      <c r="BG1371" s="193">
        <f t="shared" si="26"/>
        <v>0</v>
      </c>
      <c r="BH1371" s="193">
        <f t="shared" si="27"/>
        <v>0</v>
      </c>
      <c r="BI1371" s="193">
        <f t="shared" si="28"/>
        <v>0</v>
      </c>
      <c r="BJ1371" s="18" t="s">
        <v>84</v>
      </c>
      <c r="BK1371" s="193">
        <f t="shared" si="29"/>
        <v>0</v>
      </c>
      <c r="BL1371" s="18" t="s">
        <v>171</v>
      </c>
      <c r="BM1371" s="192" t="s">
        <v>1394</v>
      </c>
    </row>
    <row r="1372" spans="1:65" s="2" customFormat="1" ht="49.15" customHeight="1">
      <c r="A1372" s="35"/>
      <c r="B1372" s="36"/>
      <c r="C1372" s="180" t="s">
        <v>1395</v>
      </c>
      <c r="D1372" s="180" t="s">
        <v>136</v>
      </c>
      <c r="E1372" s="181" t="s">
        <v>1396</v>
      </c>
      <c r="F1372" s="182" t="s">
        <v>1397</v>
      </c>
      <c r="G1372" s="183" t="s">
        <v>663</v>
      </c>
      <c r="H1372" s="184">
        <v>1</v>
      </c>
      <c r="I1372" s="185"/>
      <c r="J1372" s="186">
        <f t="shared" si="20"/>
        <v>0</v>
      </c>
      <c r="K1372" s="187"/>
      <c r="L1372" s="40"/>
      <c r="M1372" s="188" t="s">
        <v>1</v>
      </c>
      <c r="N1372" s="189" t="s">
        <v>41</v>
      </c>
      <c r="O1372" s="72"/>
      <c r="P1372" s="190">
        <f t="shared" si="21"/>
        <v>0</v>
      </c>
      <c r="Q1372" s="190">
        <v>0</v>
      </c>
      <c r="R1372" s="190">
        <f t="shared" si="22"/>
        <v>0</v>
      </c>
      <c r="S1372" s="190">
        <v>0</v>
      </c>
      <c r="T1372" s="191">
        <f t="shared" si="23"/>
        <v>0</v>
      </c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R1372" s="192" t="s">
        <v>171</v>
      </c>
      <c r="AT1372" s="192" t="s">
        <v>136</v>
      </c>
      <c r="AU1372" s="192" t="s">
        <v>86</v>
      </c>
      <c r="AY1372" s="18" t="s">
        <v>135</v>
      </c>
      <c r="BE1372" s="193">
        <f t="shared" si="24"/>
        <v>0</v>
      </c>
      <c r="BF1372" s="193">
        <f t="shared" si="25"/>
        <v>0</v>
      </c>
      <c r="BG1372" s="193">
        <f t="shared" si="26"/>
        <v>0</v>
      </c>
      <c r="BH1372" s="193">
        <f t="shared" si="27"/>
        <v>0</v>
      </c>
      <c r="BI1372" s="193">
        <f t="shared" si="28"/>
        <v>0</v>
      </c>
      <c r="BJ1372" s="18" t="s">
        <v>84</v>
      </c>
      <c r="BK1372" s="193">
        <f t="shared" si="29"/>
        <v>0</v>
      </c>
      <c r="BL1372" s="18" t="s">
        <v>171</v>
      </c>
      <c r="BM1372" s="192" t="s">
        <v>1398</v>
      </c>
    </row>
    <row r="1373" spans="1:65" s="2" customFormat="1" ht="66.75" customHeight="1">
      <c r="A1373" s="35"/>
      <c r="B1373" s="36"/>
      <c r="C1373" s="180" t="s">
        <v>797</v>
      </c>
      <c r="D1373" s="180" t="s">
        <v>136</v>
      </c>
      <c r="E1373" s="181" t="s">
        <v>1399</v>
      </c>
      <c r="F1373" s="182" t="s">
        <v>1400</v>
      </c>
      <c r="G1373" s="183" t="s">
        <v>231</v>
      </c>
      <c r="H1373" s="184">
        <v>1</v>
      </c>
      <c r="I1373" s="185"/>
      <c r="J1373" s="186">
        <f t="shared" si="20"/>
        <v>0</v>
      </c>
      <c r="K1373" s="187"/>
      <c r="L1373" s="40"/>
      <c r="M1373" s="188" t="s">
        <v>1</v>
      </c>
      <c r="N1373" s="189" t="s">
        <v>41</v>
      </c>
      <c r="O1373" s="72"/>
      <c r="P1373" s="190">
        <f t="shared" si="21"/>
        <v>0</v>
      </c>
      <c r="Q1373" s="190">
        <v>0</v>
      </c>
      <c r="R1373" s="190">
        <f t="shared" si="22"/>
        <v>0</v>
      </c>
      <c r="S1373" s="190">
        <v>0</v>
      </c>
      <c r="T1373" s="191">
        <f t="shared" si="23"/>
        <v>0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192" t="s">
        <v>171</v>
      </c>
      <c r="AT1373" s="192" t="s">
        <v>136</v>
      </c>
      <c r="AU1373" s="192" t="s">
        <v>86</v>
      </c>
      <c r="AY1373" s="18" t="s">
        <v>135</v>
      </c>
      <c r="BE1373" s="193">
        <f t="shared" si="24"/>
        <v>0</v>
      </c>
      <c r="BF1373" s="193">
        <f t="shared" si="25"/>
        <v>0</v>
      </c>
      <c r="BG1373" s="193">
        <f t="shared" si="26"/>
        <v>0</v>
      </c>
      <c r="BH1373" s="193">
        <f t="shared" si="27"/>
        <v>0</v>
      </c>
      <c r="BI1373" s="193">
        <f t="shared" si="28"/>
        <v>0</v>
      </c>
      <c r="BJ1373" s="18" t="s">
        <v>84</v>
      </c>
      <c r="BK1373" s="193">
        <f t="shared" si="29"/>
        <v>0</v>
      </c>
      <c r="BL1373" s="18" t="s">
        <v>171</v>
      </c>
      <c r="BM1373" s="192" t="s">
        <v>1401</v>
      </c>
    </row>
    <row r="1374" spans="1:47" s="2" customFormat="1" ht="273">
      <c r="A1374" s="35"/>
      <c r="B1374" s="36"/>
      <c r="C1374" s="37"/>
      <c r="D1374" s="194" t="s">
        <v>141</v>
      </c>
      <c r="E1374" s="37"/>
      <c r="F1374" s="195" t="s">
        <v>1402</v>
      </c>
      <c r="G1374" s="37"/>
      <c r="H1374" s="37"/>
      <c r="I1374" s="196"/>
      <c r="J1374" s="37"/>
      <c r="K1374" s="37"/>
      <c r="L1374" s="40"/>
      <c r="M1374" s="197"/>
      <c r="N1374" s="198"/>
      <c r="O1374" s="72"/>
      <c r="P1374" s="72"/>
      <c r="Q1374" s="72"/>
      <c r="R1374" s="72"/>
      <c r="S1374" s="72"/>
      <c r="T1374" s="73"/>
      <c r="U1374" s="35"/>
      <c r="V1374" s="35"/>
      <c r="W1374" s="35"/>
      <c r="X1374" s="35"/>
      <c r="Y1374" s="35"/>
      <c r="Z1374" s="35"/>
      <c r="AA1374" s="35"/>
      <c r="AB1374" s="35"/>
      <c r="AC1374" s="35"/>
      <c r="AD1374" s="35"/>
      <c r="AE1374" s="35"/>
      <c r="AT1374" s="18" t="s">
        <v>141</v>
      </c>
      <c r="AU1374" s="18" t="s">
        <v>86</v>
      </c>
    </row>
    <row r="1375" spans="1:65" s="2" customFormat="1" ht="66.75" customHeight="1">
      <c r="A1375" s="35"/>
      <c r="B1375" s="36"/>
      <c r="C1375" s="180" t="s">
        <v>1403</v>
      </c>
      <c r="D1375" s="180" t="s">
        <v>136</v>
      </c>
      <c r="E1375" s="181" t="s">
        <v>1404</v>
      </c>
      <c r="F1375" s="182" t="s">
        <v>1405</v>
      </c>
      <c r="G1375" s="183" t="s">
        <v>231</v>
      </c>
      <c r="H1375" s="184">
        <v>1</v>
      </c>
      <c r="I1375" s="185"/>
      <c r="J1375" s="186">
        <f>ROUND(I1375*H1375,2)</f>
        <v>0</v>
      </c>
      <c r="K1375" s="187"/>
      <c r="L1375" s="40"/>
      <c r="M1375" s="188" t="s">
        <v>1</v>
      </c>
      <c r="N1375" s="189" t="s">
        <v>41</v>
      </c>
      <c r="O1375" s="72"/>
      <c r="P1375" s="190">
        <f>O1375*H1375</f>
        <v>0</v>
      </c>
      <c r="Q1375" s="190">
        <v>0</v>
      </c>
      <c r="R1375" s="190">
        <f>Q1375*H1375</f>
        <v>0</v>
      </c>
      <c r="S1375" s="190">
        <v>0</v>
      </c>
      <c r="T1375" s="191">
        <f>S1375*H1375</f>
        <v>0</v>
      </c>
      <c r="U1375" s="35"/>
      <c r="V1375" s="35"/>
      <c r="W1375" s="35"/>
      <c r="X1375" s="35"/>
      <c r="Y1375" s="35"/>
      <c r="Z1375" s="35"/>
      <c r="AA1375" s="35"/>
      <c r="AB1375" s="35"/>
      <c r="AC1375" s="35"/>
      <c r="AD1375" s="35"/>
      <c r="AE1375" s="35"/>
      <c r="AR1375" s="192" t="s">
        <v>171</v>
      </c>
      <c r="AT1375" s="192" t="s">
        <v>136</v>
      </c>
      <c r="AU1375" s="192" t="s">
        <v>86</v>
      </c>
      <c r="AY1375" s="18" t="s">
        <v>135</v>
      </c>
      <c r="BE1375" s="193">
        <f>IF(N1375="základní",J1375,0)</f>
        <v>0</v>
      </c>
      <c r="BF1375" s="193">
        <f>IF(N1375="snížená",J1375,0)</f>
        <v>0</v>
      </c>
      <c r="BG1375" s="193">
        <f>IF(N1375="zákl. přenesená",J1375,0)</f>
        <v>0</v>
      </c>
      <c r="BH1375" s="193">
        <f>IF(N1375="sníž. přenesená",J1375,0)</f>
        <v>0</v>
      </c>
      <c r="BI1375" s="193">
        <f>IF(N1375="nulová",J1375,0)</f>
        <v>0</v>
      </c>
      <c r="BJ1375" s="18" t="s">
        <v>84</v>
      </c>
      <c r="BK1375" s="193">
        <f>ROUND(I1375*H1375,2)</f>
        <v>0</v>
      </c>
      <c r="BL1375" s="18" t="s">
        <v>171</v>
      </c>
      <c r="BM1375" s="192" t="s">
        <v>1406</v>
      </c>
    </row>
    <row r="1376" spans="1:47" s="2" customFormat="1" ht="165.75">
      <c r="A1376" s="35"/>
      <c r="B1376" s="36"/>
      <c r="C1376" s="37"/>
      <c r="D1376" s="194" t="s">
        <v>141</v>
      </c>
      <c r="E1376" s="37"/>
      <c r="F1376" s="195" t="s">
        <v>1407</v>
      </c>
      <c r="G1376" s="37"/>
      <c r="H1376" s="37"/>
      <c r="I1376" s="196"/>
      <c r="J1376" s="37"/>
      <c r="K1376" s="37"/>
      <c r="L1376" s="40"/>
      <c r="M1376" s="197"/>
      <c r="N1376" s="198"/>
      <c r="O1376" s="72"/>
      <c r="P1376" s="72"/>
      <c r="Q1376" s="72"/>
      <c r="R1376" s="72"/>
      <c r="S1376" s="72"/>
      <c r="T1376" s="73"/>
      <c r="U1376" s="35"/>
      <c r="V1376" s="35"/>
      <c r="W1376" s="35"/>
      <c r="X1376" s="35"/>
      <c r="Y1376" s="35"/>
      <c r="Z1376" s="35"/>
      <c r="AA1376" s="35"/>
      <c r="AB1376" s="35"/>
      <c r="AC1376" s="35"/>
      <c r="AD1376" s="35"/>
      <c r="AE1376" s="35"/>
      <c r="AT1376" s="18" t="s">
        <v>141</v>
      </c>
      <c r="AU1376" s="18" t="s">
        <v>86</v>
      </c>
    </row>
    <row r="1377" spans="1:65" s="2" customFormat="1" ht="37.9" customHeight="1">
      <c r="A1377" s="35"/>
      <c r="B1377" s="36"/>
      <c r="C1377" s="180" t="s">
        <v>801</v>
      </c>
      <c r="D1377" s="180" t="s">
        <v>136</v>
      </c>
      <c r="E1377" s="181" t="s">
        <v>1408</v>
      </c>
      <c r="F1377" s="182" t="s">
        <v>1409</v>
      </c>
      <c r="G1377" s="183" t="s">
        <v>231</v>
      </c>
      <c r="H1377" s="184">
        <v>1</v>
      </c>
      <c r="I1377" s="185"/>
      <c r="J1377" s="186">
        <f>ROUND(I1377*H1377,2)</f>
        <v>0</v>
      </c>
      <c r="K1377" s="187"/>
      <c r="L1377" s="40"/>
      <c r="M1377" s="188" t="s">
        <v>1</v>
      </c>
      <c r="N1377" s="189" t="s">
        <v>41</v>
      </c>
      <c r="O1377" s="72"/>
      <c r="P1377" s="190">
        <f>O1377*H1377</f>
        <v>0</v>
      </c>
      <c r="Q1377" s="190">
        <v>0</v>
      </c>
      <c r="R1377" s="190">
        <f>Q1377*H1377</f>
        <v>0</v>
      </c>
      <c r="S1377" s="190">
        <v>0</v>
      </c>
      <c r="T1377" s="191">
        <f>S1377*H1377</f>
        <v>0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192" t="s">
        <v>171</v>
      </c>
      <c r="AT1377" s="192" t="s">
        <v>136</v>
      </c>
      <c r="AU1377" s="192" t="s">
        <v>86</v>
      </c>
      <c r="AY1377" s="18" t="s">
        <v>135</v>
      </c>
      <c r="BE1377" s="193">
        <f>IF(N1377="základní",J1377,0)</f>
        <v>0</v>
      </c>
      <c r="BF1377" s="193">
        <f>IF(N1377="snížená",J1377,0)</f>
        <v>0</v>
      </c>
      <c r="BG1377" s="193">
        <f>IF(N1377="zákl. přenesená",J1377,0)</f>
        <v>0</v>
      </c>
      <c r="BH1377" s="193">
        <f>IF(N1377="sníž. přenesená",J1377,0)</f>
        <v>0</v>
      </c>
      <c r="BI1377" s="193">
        <f>IF(N1377="nulová",J1377,0)</f>
        <v>0</v>
      </c>
      <c r="BJ1377" s="18" t="s">
        <v>84</v>
      </c>
      <c r="BK1377" s="193">
        <f>ROUND(I1377*H1377,2)</f>
        <v>0</v>
      </c>
      <c r="BL1377" s="18" t="s">
        <v>171</v>
      </c>
      <c r="BM1377" s="192" t="s">
        <v>1410</v>
      </c>
    </row>
    <row r="1378" spans="1:47" s="2" customFormat="1" ht="29.25">
      <c r="A1378" s="35"/>
      <c r="B1378" s="36"/>
      <c r="C1378" s="37"/>
      <c r="D1378" s="194" t="s">
        <v>141</v>
      </c>
      <c r="E1378" s="37"/>
      <c r="F1378" s="195" t="s">
        <v>1411</v>
      </c>
      <c r="G1378" s="37"/>
      <c r="H1378" s="37"/>
      <c r="I1378" s="196"/>
      <c r="J1378" s="37"/>
      <c r="K1378" s="37"/>
      <c r="L1378" s="40"/>
      <c r="M1378" s="197"/>
      <c r="N1378" s="198"/>
      <c r="O1378" s="72"/>
      <c r="P1378" s="72"/>
      <c r="Q1378" s="72"/>
      <c r="R1378" s="72"/>
      <c r="S1378" s="72"/>
      <c r="T1378" s="73"/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T1378" s="18" t="s">
        <v>141</v>
      </c>
      <c r="AU1378" s="18" t="s">
        <v>86</v>
      </c>
    </row>
    <row r="1379" spans="1:65" s="2" customFormat="1" ht="66.75" customHeight="1">
      <c r="A1379" s="35"/>
      <c r="B1379" s="36"/>
      <c r="C1379" s="180" t="s">
        <v>1412</v>
      </c>
      <c r="D1379" s="180" t="s">
        <v>136</v>
      </c>
      <c r="E1379" s="181" t="s">
        <v>1413</v>
      </c>
      <c r="F1379" s="182" t="s">
        <v>1414</v>
      </c>
      <c r="G1379" s="183" t="s">
        <v>231</v>
      </c>
      <c r="H1379" s="184">
        <v>1</v>
      </c>
      <c r="I1379" s="185"/>
      <c r="J1379" s="186">
        <f>ROUND(I1379*H1379,2)</f>
        <v>0</v>
      </c>
      <c r="K1379" s="187"/>
      <c r="L1379" s="40"/>
      <c r="M1379" s="188" t="s">
        <v>1</v>
      </c>
      <c r="N1379" s="189" t="s">
        <v>41</v>
      </c>
      <c r="O1379" s="72"/>
      <c r="P1379" s="190">
        <f>O1379*H1379</f>
        <v>0</v>
      </c>
      <c r="Q1379" s="190">
        <v>0</v>
      </c>
      <c r="R1379" s="190">
        <f>Q1379*H1379</f>
        <v>0</v>
      </c>
      <c r="S1379" s="190">
        <v>0</v>
      </c>
      <c r="T1379" s="191">
        <f>S1379*H1379</f>
        <v>0</v>
      </c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R1379" s="192" t="s">
        <v>171</v>
      </c>
      <c r="AT1379" s="192" t="s">
        <v>136</v>
      </c>
      <c r="AU1379" s="192" t="s">
        <v>86</v>
      </c>
      <c r="AY1379" s="18" t="s">
        <v>135</v>
      </c>
      <c r="BE1379" s="193">
        <f>IF(N1379="základní",J1379,0)</f>
        <v>0</v>
      </c>
      <c r="BF1379" s="193">
        <f>IF(N1379="snížená",J1379,0)</f>
        <v>0</v>
      </c>
      <c r="BG1379" s="193">
        <f>IF(N1379="zákl. přenesená",J1379,0)</f>
        <v>0</v>
      </c>
      <c r="BH1379" s="193">
        <f>IF(N1379="sníž. přenesená",J1379,0)</f>
        <v>0</v>
      </c>
      <c r="BI1379" s="193">
        <f>IF(N1379="nulová",J1379,0)</f>
        <v>0</v>
      </c>
      <c r="BJ1379" s="18" t="s">
        <v>84</v>
      </c>
      <c r="BK1379" s="193">
        <f>ROUND(I1379*H1379,2)</f>
        <v>0</v>
      </c>
      <c r="BL1379" s="18" t="s">
        <v>171</v>
      </c>
      <c r="BM1379" s="192" t="s">
        <v>1415</v>
      </c>
    </row>
    <row r="1380" spans="1:47" s="2" customFormat="1" ht="97.5">
      <c r="A1380" s="35"/>
      <c r="B1380" s="36"/>
      <c r="C1380" s="37"/>
      <c r="D1380" s="194" t="s">
        <v>141</v>
      </c>
      <c r="E1380" s="37"/>
      <c r="F1380" s="195" t="s">
        <v>1416</v>
      </c>
      <c r="G1380" s="37"/>
      <c r="H1380" s="37"/>
      <c r="I1380" s="196"/>
      <c r="J1380" s="37"/>
      <c r="K1380" s="37"/>
      <c r="L1380" s="40"/>
      <c r="M1380" s="197"/>
      <c r="N1380" s="198"/>
      <c r="O1380" s="72"/>
      <c r="P1380" s="72"/>
      <c r="Q1380" s="72"/>
      <c r="R1380" s="72"/>
      <c r="S1380" s="72"/>
      <c r="T1380" s="73"/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T1380" s="18" t="s">
        <v>141</v>
      </c>
      <c r="AU1380" s="18" t="s">
        <v>86</v>
      </c>
    </row>
    <row r="1381" spans="1:65" s="2" customFormat="1" ht="66.75" customHeight="1">
      <c r="A1381" s="35"/>
      <c r="B1381" s="36"/>
      <c r="C1381" s="180" t="s">
        <v>807</v>
      </c>
      <c r="D1381" s="180" t="s">
        <v>136</v>
      </c>
      <c r="E1381" s="181" t="s">
        <v>1417</v>
      </c>
      <c r="F1381" s="182" t="s">
        <v>1418</v>
      </c>
      <c r="G1381" s="183" t="s">
        <v>231</v>
      </c>
      <c r="H1381" s="184">
        <v>1</v>
      </c>
      <c r="I1381" s="185"/>
      <c r="J1381" s="186">
        <f>ROUND(I1381*H1381,2)</f>
        <v>0</v>
      </c>
      <c r="K1381" s="187"/>
      <c r="L1381" s="40"/>
      <c r="M1381" s="188" t="s">
        <v>1</v>
      </c>
      <c r="N1381" s="189" t="s">
        <v>41</v>
      </c>
      <c r="O1381" s="72"/>
      <c r="P1381" s="190">
        <f>O1381*H1381</f>
        <v>0</v>
      </c>
      <c r="Q1381" s="190">
        <v>0</v>
      </c>
      <c r="R1381" s="190">
        <f>Q1381*H1381</f>
        <v>0</v>
      </c>
      <c r="S1381" s="190">
        <v>0</v>
      </c>
      <c r="T1381" s="191">
        <f>S1381*H1381</f>
        <v>0</v>
      </c>
      <c r="U1381" s="35"/>
      <c r="V1381" s="35"/>
      <c r="W1381" s="35"/>
      <c r="X1381" s="35"/>
      <c r="Y1381" s="35"/>
      <c r="Z1381" s="35"/>
      <c r="AA1381" s="35"/>
      <c r="AB1381" s="35"/>
      <c r="AC1381" s="35"/>
      <c r="AD1381" s="35"/>
      <c r="AE1381" s="35"/>
      <c r="AR1381" s="192" t="s">
        <v>171</v>
      </c>
      <c r="AT1381" s="192" t="s">
        <v>136</v>
      </c>
      <c r="AU1381" s="192" t="s">
        <v>86</v>
      </c>
      <c r="AY1381" s="18" t="s">
        <v>135</v>
      </c>
      <c r="BE1381" s="193">
        <f>IF(N1381="základní",J1381,0)</f>
        <v>0</v>
      </c>
      <c r="BF1381" s="193">
        <f>IF(N1381="snížená",J1381,0)</f>
        <v>0</v>
      </c>
      <c r="BG1381" s="193">
        <f>IF(N1381="zákl. přenesená",J1381,0)</f>
        <v>0</v>
      </c>
      <c r="BH1381" s="193">
        <f>IF(N1381="sníž. přenesená",J1381,0)</f>
        <v>0</v>
      </c>
      <c r="BI1381" s="193">
        <f>IF(N1381="nulová",J1381,0)</f>
        <v>0</v>
      </c>
      <c r="BJ1381" s="18" t="s">
        <v>84</v>
      </c>
      <c r="BK1381" s="193">
        <f>ROUND(I1381*H1381,2)</f>
        <v>0</v>
      </c>
      <c r="BL1381" s="18" t="s">
        <v>171</v>
      </c>
      <c r="BM1381" s="192" t="s">
        <v>1419</v>
      </c>
    </row>
    <row r="1382" spans="1:47" s="2" customFormat="1" ht="97.5">
      <c r="A1382" s="35"/>
      <c r="B1382" s="36"/>
      <c r="C1382" s="37"/>
      <c r="D1382" s="194" t="s">
        <v>141</v>
      </c>
      <c r="E1382" s="37"/>
      <c r="F1382" s="195" t="s">
        <v>1420</v>
      </c>
      <c r="G1382" s="37"/>
      <c r="H1382" s="37"/>
      <c r="I1382" s="196"/>
      <c r="J1382" s="37"/>
      <c r="K1382" s="37"/>
      <c r="L1382" s="40"/>
      <c r="M1382" s="197"/>
      <c r="N1382" s="198"/>
      <c r="O1382" s="72"/>
      <c r="P1382" s="72"/>
      <c r="Q1382" s="72"/>
      <c r="R1382" s="72"/>
      <c r="S1382" s="72"/>
      <c r="T1382" s="73"/>
      <c r="U1382" s="35"/>
      <c r="V1382" s="35"/>
      <c r="W1382" s="35"/>
      <c r="X1382" s="35"/>
      <c r="Y1382" s="35"/>
      <c r="Z1382" s="35"/>
      <c r="AA1382" s="35"/>
      <c r="AB1382" s="35"/>
      <c r="AC1382" s="35"/>
      <c r="AD1382" s="35"/>
      <c r="AE1382" s="35"/>
      <c r="AT1382" s="18" t="s">
        <v>141</v>
      </c>
      <c r="AU1382" s="18" t="s">
        <v>86</v>
      </c>
    </row>
    <row r="1383" spans="1:65" s="2" customFormat="1" ht="24.2" customHeight="1">
      <c r="A1383" s="35"/>
      <c r="B1383" s="36"/>
      <c r="C1383" s="180" t="s">
        <v>1421</v>
      </c>
      <c r="D1383" s="180" t="s">
        <v>136</v>
      </c>
      <c r="E1383" s="181" t="s">
        <v>1422</v>
      </c>
      <c r="F1383" s="182" t="s">
        <v>1423</v>
      </c>
      <c r="G1383" s="183" t="s">
        <v>740</v>
      </c>
      <c r="H1383" s="266"/>
      <c r="I1383" s="185"/>
      <c r="J1383" s="186">
        <f>ROUND(I1383*H1383,2)</f>
        <v>0</v>
      </c>
      <c r="K1383" s="187"/>
      <c r="L1383" s="40"/>
      <c r="M1383" s="188" t="s">
        <v>1</v>
      </c>
      <c r="N1383" s="189" t="s">
        <v>41</v>
      </c>
      <c r="O1383" s="72"/>
      <c r="P1383" s="190">
        <f>O1383*H1383</f>
        <v>0</v>
      </c>
      <c r="Q1383" s="190">
        <v>0</v>
      </c>
      <c r="R1383" s="190">
        <f>Q1383*H1383</f>
        <v>0</v>
      </c>
      <c r="S1383" s="190">
        <v>0</v>
      </c>
      <c r="T1383" s="191">
        <f>S1383*H1383</f>
        <v>0</v>
      </c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R1383" s="192" t="s">
        <v>171</v>
      </c>
      <c r="AT1383" s="192" t="s">
        <v>136</v>
      </c>
      <c r="AU1383" s="192" t="s">
        <v>86</v>
      </c>
      <c r="AY1383" s="18" t="s">
        <v>135</v>
      </c>
      <c r="BE1383" s="193">
        <f>IF(N1383="základní",J1383,0)</f>
        <v>0</v>
      </c>
      <c r="BF1383" s="193">
        <f>IF(N1383="snížená",J1383,0)</f>
        <v>0</v>
      </c>
      <c r="BG1383" s="193">
        <f>IF(N1383="zákl. přenesená",J1383,0)</f>
        <v>0</v>
      </c>
      <c r="BH1383" s="193">
        <f>IF(N1383="sníž. přenesená",J1383,0)</f>
        <v>0</v>
      </c>
      <c r="BI1383" s="193">
        <f>IF(N1383="nulová",J1383,0)</f>
        <v>0</v>
      </c>
      <c r="BJ1383" s="18" t="s">
        <v>84</v>
      </c>
      <c r="BK1383" s="193">
        <f>ROUND(I1383*H1383,2)</f>
        <v>0</v>
      </c>
      <c r="BL1383" s="18" t="s">
        <v>171</v>
      </c>
      <c r="BM1383" s="192" t="s">
        <v>1424</v>
      </c>
    </row>
    <row r="1384" spans="2:63" s="11" customFormat="1" ht="22.9" customHeight="1">
      <c r="B1384" s="166"/>
      <c r="C1384" s="167"/>
      <c r="D1384" s="168" t="s">
        <v>75</v>
      </c>
      <c r="E1384" s="210" t="s">
        <v>1425</v>
      </c>
      <c r="F1384" s="210" t="s">
        <v>1426</v>
      </c>
      <c r="G1384" s="167"/>
      <c r="H1384" s="167"/>
      <c r="I1384" s="170"/>
      <c r="J1384" s="211">
        <f>BK1384</f>
        <v>0</v>
      </c>
      <c r="K1384" s="167"/>
      <c r="L1384" s="172"/>
      <c r="M1384" s="173"/>
      <c r="N1384" s="174"/>
      <c r="O1384" s="174"/>
      <c r="P1384" s="175">
        <f>SUM(P1385:P1454)</f>
        <v>0</v>
      </c>
      <c r="Q1384" s="174"/>
      <c r="R1384" s="175">
        <f>SUM(R1385:R1454)</f>
        <v>0</v>
      </c>
      <c r="S1384" s="174"/>
      <c r="T1384" s="176">
        <f>SUM(T1385:T1454)</f>
        <v>0</v>
      </c>
      <c r="AR1384" s="177" t="s">
        <v>86</v>
      </c>
      <c r="AT1384" s="178" t="s">
        <v>75</v>
      </c>
      <c r="AU1384" s="178" t="s">
        <v>84</v>
      </c>
      <c r="AY1384" s="177" t="s">
        <v>135</v>
      </c>
      <c r="BK1384" s="179">
        <f>SUM(BK1385:BK1454)</f>
        <v>0</v>
      </c>
    </row>
    <row r="1385" spans="1:65" s="2" customFormat="1" ht="24.2" customHeight="1">
      <c r="A1385" s="35"/>
      <c r="B1385" s="36"/>
      <c r="C1385" s="180" t="s">
        <v>813</v>
      </c>
      <c r="D1385" s="180" t="s">
        <v>136</v>
      </c>
      <c r="E1385" s="181" t="s">
        <v>1427</v>
      </c>
      <c r="F1385" s="182" t="s">
        <v>1428</v>
      </c>
      <c r="G1385" s="183" t="s">
        <v>247</v>
      </c>
      <c r="H1385" s="184">
        <v>1.8</v>
      </c>
      <c r="I1385" s="185"/>
      <c r="J1385" s="186">
        <f>ROUND(I1385*H1385,2)</f>
        <v>0</v>
      </c>
      <c r="K1385" s="187"/>
      <c r="L1385" s="40"/>
      <c r="M1385" s="188" t="s">
        <v>1</v>
      </c>
      <c r="N1385" s="189" t="s">
        <v>41</v>
      </c>
      <c r="O1385" s="72"/>
      <c r="P1385" s="190">
        <f>O1385*H1385</f>
        <v>0</v>
      </c>
      <c r="Q1385" s="190">
        <v>0</v>
      </c>
      <c r="R1385" s="190">
        <f>Q1385*H1385</f>
        <v>0</v>
      </c>
      <c r="S1385" s="190">
        <v>0</v>
      </c>
      <c r="T1385" s="191">
        <f>S1385*H1385</f>
        <v>0</v>
      </c>
      <c r="U1385" s="35"/>
      <c r="V1385" s="35"/>
      <c r="W1385" s="35"/>
      <c r="X1385" s="35"/>
      <c r="Y1385" s="35"/>
      <c r="Z1385" s="35"/>
      <c r="AA1385" s="35"/>
      <c r="AB1385" s="35"/>
      <c r="AC1385" s="35"/>
      <c r="AD1385" s="35"/>
      <c r="AE1385" s="35"/>
      <c r="AR1385" s="192" t="s">
        <v>171</v>
      </c>
      <c r="AT1385" s="192" t="s">
        <v>136</v>
      </c>
      <c r="AU1385" s="192" t="s">
        <v>86</v>
      </c>
      <c r="AY1385" s="18" t="s">
        <v>135</v>
      </c>
      <c r="BE1385" s="193">
        <f>IF(N1385="základní",J1385,0)</f>
        <v>0</v>
      </c>
      <c r="BF1385" s="193">
        <f>IF(N1385="snížená",J1385,0)</f>
        <v>0</v>
      </c>
      <c r="BG1385" s="193">
        <f>IF(N1385="zákl. přenesená",J1385,0)</f>
        <v>0</v>
      </c>
      <c r="BH1385" s="193">
        <f>IF(N1385="sníž. přenesená",J1385,0)</f>
        <v>0</v>
      </c>
      <c r="BI1385" s="193">
        <f>IF(N1385="nulová",J1385,0)</f>
        <v>0</v>
      </c>
      <c r="BJ1385" s="18" t="s">
        <v>84</v>
      </c>
      <c r="BK1385" s="193">
        <f>ROUND(I1385*H1385,2)</f>
        <v>0</v>
      </c>
      <c r="BL1385" s="18" t="s">
        <v>171</v>
      </c>
      <c r="BM1385" s="192" t="s">
        <v>1429</v>
      </c>
    </row>
    <row r="1386" spans="1:65" s="2" customFormat="1" ht="37.9" customHeight="1">
      <c r="A1386" s="35"/>
      <c r="B1386" s="36"/>
      <c r="C1386" s="244" t="s">
        <v>1430</v>
      </c>
      <c r="D1386" s="244" t="s">
        <v>251</v>
      </c>
      <c r="E1386" s="245" t="s">
        <v>1431</v>
      </c>
      <c r="F1386" s="246" t="s">
        <v>1432</v>
      </c>
      <c r="G1386" s="247" t="s">
        <v>264</v>
      </c>
      <c r="H1386" s="248">
        <v>1</v>
      </c>
      <c r="I1386" s="249"/>
      <c r="J1386" s="250">
        <f>ROUND(I1386*H1386,2)</f>
        <v>0</v>
      </c>
      <c r="K1386" s="251"/>
      <c r="L1386" s="252"/>
      <c r="M1386" s="253" t="s">
        <v>1</v>
      </c>
      <c r="N1386" s="254" t="s">
        <v>41</v>
      </c>
      <c r="O1386" s="72"/>
      <c r="P1386" s="190">
        <f>O1386*H1386</f>
        <v>0</v>
      </c>
      <c r="Q1386" s="190">
        <v>0</v>
      </c>
      <c r="R1386" s="190">
        <f>Q1386*H1386</f>
        <v>0</v>
      </c>
      <c r="S1386" s="190">
        <v>0</v>
      </c>
      <c r="T1386" s="191">
        <f>S1386*H1386</f>
        <v>0</v>
      </c>
      <c r="U1386" s="35"/>
      <c r="V1386" s="35"/>
      <c r="W1386" s="35"/>
      <c r="X1386" s="35"/>
      <c r="Y1386" s="35"/>
      <c r="Z1386" s="35"/>
      <c r="AA1386" s="35"/>
      <c r="AB1386" s="35"/>
      <c r="AC1386" s="35"/>
      <c r="AD1386" s="35"/>
      <c r="AE1386" s="35"/>
      <c r="AR1386" s="192" t="s">
        <v>289</v>
      </c>
      <c r="AT1386" s="192" t="s">
        <v>251</v>
      </c>
      <c r="AU1386" s="192" t="s">
        <v>86</v>
      </c>
      <c r="AY1386" s="18" t="s">
        <v>135</v>
      </c>
      <c r="BE1386" s="193">
        <f>IF(N1386="základní",J1386,0)</f>
        <v>0</v>
      </c>
      <c r="BF1386" s="193">
        <f>IF(N1386="snížená",J1386,0)</f>
        <v>0</v>
      </c>
      <c r="BG1386" s="193">
        <f>IF(N1386="zákl. přenesená",J1386,0)</f>
        <v>0</v>
      </c>
      <c r="BH1386" s="193">
        <f>IF(N1386="sníž. přenesená",J1386,0)</f>
        <v>0</v>
      </c>
      <c r="BI1386" s="193">
        <f>IF(N1386="nulová",J1386,0)</f>
        <v>0</v>
      </c>
      <c r="BJ1386" s="18" t="s">
        <v>84</v>
      </c>
      <c r="BK1386" s="193">
        <f>ROUND(I1386*H1386,2)</f>
        <v>0</v>
      </c>
      <c r="BL1386" s="18" t="s">
        <v>171</v>
      </c>
      <c r="BM1386" s="192" t="s">
        <v>1433</v>
      </c>
    </row>
    <row r="1387" spans="1:47" s="2" customFormat="1" ht="58.5">
      <c r="A1387" s="35"/>
      <c r="B1387" s="36"/>
      <c r="C1387" s="37"/>
      <c r="D1387" s="194" t="s">
        <v>141</v>
      </c>
      <c r="E1387" s="37"/>
      <c r="F1387" s="195" t="s">
        <v>1434</v>
      </c>
      <c r="G1387" s="37"/>
      <c r="H1387" s="37"/>
      <c r="I1387" s="196"/>
      <c r="J1387" s="37"/>
      <c r="K1387" s="37"/>
      <c r="L1387" s="40"/>
      <c r="M1387" s="197"/>
      <c r="N1387" s="198"/>
      <c r="O1387" s="72"/>
      <c r="P1387" s="72"/>
      <c r="Q1387" s="72"/>
      <c r="R1387" s="72"/>
      <c r="S1387" s="72"/>
      <c r="T1387" s="73"/>
      <c r="U1387" s="35"/>
      <c r="V1387" s="35"/>
      <c r="W1387" s="35"/>
      <c r="X1387" s="35"/>
      <c r="Y1387" s="35"/>
      <c r="Z1387" s="35"/>
      <c r="AA1387" s="35"/>
      <c r="AB1387" s="35"/>
      <c r="AC1387" s="35"/>
      <c r="AD1387" s="35"/>
      <c r="AE1387" s="35"/>
      <c r="AT1387" s="18" t="s">
        <v>141</v>
      </c>
      <c r="AU1387" s="18" t="s">
        <v>86</v>
      </c>
    </row>
    <row r="1388" spans="1:65" s="2" customFormat="1" ht="24.2" customHeight="1">
      <c r="A1388" s="35"/>
      <c r="B1388" s="36"/>
      <c r="C1388" s="180" t="s">
        <v>816</v>
      </c>
      <c r="D1388" s="180" t="s">
        <v>136</v>
      </c>
      <c r="E1388" s="181" t="s">
        <v>1435</v>
      </c>
      <c r="F1388" s="182" t="s">
        <v>1436</v>
      </c>
      <c r="G1388" s="183" t="s">
        <v>269</v>
      </c>
      <c r="H1388" s="184">
        <v>94.583</v>
      </c>
      <c r="I1388" s="185"/>
      <c r="J1388" s="186">
        <f>ROUND(I1388*H1388,2)</f>
        <v>0</v>
      </c>
      <c r="K1388" s="187"/>
      <c r="L1388" s="40"/>
      <c r="M1388" s="188" t="s">
        <v>1</v>
      </c>
      <c r="N1388" s="189" t="s">
        <v>41</v>
      </c>
      <c r="O1388" s="72"/>
      <c r="P1388" s="190">
        <f>O1388*H1388</f>
        <v>0</v>
      </c>
      <c r="Q1388" s="190">
        <v>0</v>
      </c>
      <c r="R1388" s="190">
        <f>Q1388*H1388</f>
        <v>0</v>
      </c>
      <c r="S1388" s="190">
        <v>0</v>
      </c>
      <c r="T1388" s="191">
        <f>S1388*H1388</f>
        <v>0</v>
      </c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R1388" s="192" t="s">
        <v>171</v>
      </c>
      <c r="AT1388" s="192" t="s">
        <v>136</v>
      </c>
      <c r="AU1388" s="192" t="s">
        <v>86</v>
      </c>
      <c r="AY1388" s="18" t="s">
        <v>135</v>
      </c>
      <c r="BE1388" s="193">
        <f>IF(N1388="základní",J1388,0)</f>
        <v>0</v>
      </c>
      <c r="BF1388" s="193">
        <f>IF(N1388="snížená",J1388,0)</f>
        <v>0</v>
      </c>
      <c r="BG1388" s="193">
        <f>IF(N1388="zákl. přenesená",J1388,0)</f>
        <v>0</v>
      </c>
      <c r="BH1388" s="193">
        <f>IF(N1388="sníž. přenesená",J1388,0)</f>
        <v>0</v>
      </c>
      <c r="BI1388" s="193">
        <f>IF(N1388="nulová",J1388,0)</f>
        <v>0</v>
      </c>
      <c r="BJ1388" s="18" t="s">
        <v>84</v>
      </c>
      <c r="BK1388" s="193">
        <f>ROUND(I1388*H1388,2)</f>
        <v>0</v>
      </c>
      <c r="BL1388" s="18" t="s">
        <v>171</v>
      </c>
      <c r="BM1388" s="192" t="s">
        <v>1437</v>
      </c>
    </row>
    <row r="1389" spans="1:47" s="2" customFormat="1" ht="117">
      <c r="A1389" s="35"/>
      <c r="B1389" s="36"/>
      <c r="C1389" s="37"/>
      <c r="D1389" s="194" t="s">
        <v>141</v>
      </c>
      <c r="E1389" s="37"/>
      <c r="F1389" s="195" t="s">
        <v>1438</v>
      </c>
      <c r="G1389" s="37"/>
      <c r="H1389" s="37"/>
      <c r="I1389" s="196"/>
      <c r="J1389" s="37"/>
      <c r="K1389" s="37"/>
      <c r="L1389" s="40"/>
      <c r="M1389" s="197"/>
      <c r="N1389" s="198"/>
      <c r="O1389" s="72"/>
      <c r="P1389" s="72"/>
      <c r="Q1389" s="72"/>
      <c r="R1389" s="72"/>
      <c r="S1389" s="72"/>
      <c r="T1389" s="73"/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T1389" s="18" t="s">
        <v>141</v>
      </c>
      <c r="AU1389" s="18" t="s">
        <v>86</v>
      </c>
    </row>
    <row r="1390" spans="2:51" s="13" customFormat="1" ht="12">
      <c r="B1390" s="212"/>
      <c r="C1390" s="213"/>
      <c r="D1390" s="194" t="s">
        <v>237</v>
      </c>
      <c r="E1390" s="214" t="s">
        <v>1</v>
      </c>
      <c r="F1390" s="215" t="s">
        <v>1439</v>
      </c>
      <c r="G1390" s="213"/>
      <c r="H1390" s="214" t="s">
        <v>1</v>
      </c>
      <c r="I1390" s="216"/>
      <c r="J1390" s="213"/>
      <c r="K1390" s="213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237</v>
      </c>
      <c r="AU1390" s="221" t="s">
        <v>86</v>
      </c>
      <c r="AV1390" s="13" t="s">
        <v>84</v>
      </c>
      <c r="AW1390" s="13" t="s">
        <v>32</v>
      </c>
      <c r="AX1390" s="13" t="s">
        <v>76</v>
      </c>
      <c r="AY1390" s="221" t="s">
        <v>135</v>
      </c>
    </row>
    <row r="1391" spans="2:51" s="14" customFormat="1" ht="12">
      <c r="B1391" s="222"/>
      <c r="C1391" s="223"/>
      <c r="D1391" s="194" t="s">
        <v>237</v>
      </c>
      <c r="E1391" s="224" t="s">
        <v>1</v>
      </c>
      <c r="F1391" s="225" t="s">
        <v>1440</v>
      </c>
      <c r="G1391" s="223"/>
      <c r="H1391" s="226">
        <v>35.708</v>
      </c>
      <c r="I1391" s="227"/>
      <c r="J1391" s="223"/>
      <c r="K1391" s="223"/>
      <c r="L1391" s="228"/>
      <c r="M1391" s="229"/>
      <c r="N1391" s="230"/>
      <c r="O1391" s="230"/>
      <c r="P1391" s="230"/>
      <c r="Q1391" s="230"/>
      <c r="R1391" s="230"/>
      <c r="S1391" s="230"/>
      <c r="T1391" s="231"/>
      <c r="AT1391" s="232" t="s">
        <v>237</v>
      </c>
      <c r="AU1391" s="232" t="s">
        <v>86</v>
      </c>
      <c r="AV1391" s="14" t="s">
        <v>86</v>
      </c>
      <c r="AW1391" s="14" t="s">
        <v>32</v>
      </c>
      <c r="AX1391" s="14" t="s">
        <v>76</v>
      </c>
      <c r="AY1391" s="232" t="s">
        <v>135</v>
      </c>
    </row>
    <row r="1392" spans="2:51" s="13" customFormat="1" ht="12">
      <c r="B1392" s="212"/>
      <c r="C1392" s="213"/>
      <c r="D1392" s="194" t="s">
        <v>237</v>
      </c>
      <c r="E1392" s="214" t="s">
        <v>1</v>
      </c>
      <c r="F1392" s="215" t="s">
        <v>1441</v>
      </c>
      <c r="G1392" s="213"/>
      <c r="H1392" s="214" t="s">
        <v>1</v>
      </c>
      <c r="I1392" s="216"/>
      <c r="J1392" s="213"/>
      <c r="K1392" s="213"/>
      <c r="L1392" s="217"/>
      <c r="M1392" s="218"/>
      <c r="N1392" s="219"/>
      <c r="O1392" s="219"/>
      <c r="P1392" s="219"/>
      <c r="Q1392" s="219"/>
      <c r="R1392" s="219"/>
      <c r="S1392" s="219"/>
      <c r="T1392" s="220"/>
      <c r="AT1392" s="221" t="s">
        <v>237</v>
      </c>
      <c r="AU1392" s="221" t="s">
        <v>86</v>
      </c>
      <c r="AV1392" s="13" t="s">
        <v>84</v>
      </c>
      <c r="AW1392" s="13" t="s">
        <v>32</v>
      </c>
      <c r="AX1392" s="13" t="s">
        <v>76</v>
      </c>
      <c r="AY1392" s="221" t="s">
        <v>135</v>
      </c>
    </row>
    <row r="1393" spans="2:51" s="14" customFormat="1" ht="12">
      <c r="B1393" s="222"/>
      <c r="C1393" s="223"/>
      <c r="D1393" s="194" t="s">
        <v>237</v>
      </c>
      <c r="E1393" s="224" t="s">
        <v>1</v>
      </c>
      <c r="F1393" s="225" t="s">
        <v>1442</v>
      </c>
      <c r="G1393" s="223"/>
      <c r="H1393" s="226">
        <v>19.665</v>
      </c>
      <c r="I1393" s="227"/>
      <c r="J1393" s="223"/>
      <c r="K1393" s="223"/>
      <c r="L1393" s="228"/>
      <c r="M1393" s="229"/>
      <c r="N1393" s="230"/>
      <c r="O1393" s="230"/>
      <c r="P1393" s="230"/>
      <c r="Q1393" s="230"/>
      <c r="R1393" s="230"/>
      <c r="S1393" s="230"/>
      <c r="T1393" s="231"/>
      <c r="AT1393" s="232" t="s">
        <v>237</v>
      </c>
      <c r="AU1393" s="232" t="s">
        <v>86</v>
      </c>
      <c r="AV1393" s="14" t="s">
        <v>86</v>
      </c>
      <c r="AW1393" s="14" t="s">
        <v>32</v>
      </c>
      <c r="AX1393" s="14" t="s">
        <v>76</v>
      </c>
      <c r="AY1393" s="232" t="s">
        <v>135</v>
      </c>
    </row>
    <row r="1394" spans="2:51" s="13" customFormat="1" ht="12">
      <c r="B1394" s="212"/>
      <c r="C1394" s="213"/>
      <c r="D1394" s="194" t="s">
        <v>237</v>
      </c>
      <c r="E1394" s="214" t="s">
        <v>1</v>
      </c>
      <c r="F1394" s="215" t="s">
        <v>1443</v>
      </c>
      <c r="G1394" s="213"/>
      <c r="H1394" s="214" t="s">
        <v>1</v>
      </c>
      <c r="I1394" s="216"/>
      <c r="J1394" s="213"/>
      <c r="K1394" s="213"/>
      <c r="L1394" s="217"/>
      <c r="M1394" s="218"/>
      <c r="N1394" s="219"/>
      <c r="O1394" s="219"/>
      <c r="P1394" s="219"/>
      <c r="Q1394" s="219"/>
      <c r="R1394" s="219"/>
      <c r="S1394" s="219"/>
      <c r="T1394" s="220"/>
      <c r="AT1394" s="221" t="s">
        <v>237</v>
      </c>
      <c r="AU1394" s="221" t="s">
        <v>86</v>
      </c>
      <c r="AV1394" s="13" t="s">
        <v>84</v>
      </c>
      <c r="AW1394" s="13" t="s">
        <v>32</v>
      </c>
      <c r="AX1394" s="13" t="s">
        <v>76</v>
      </c>
      <c r="AY1394" s="221" t="s">
        <v>135</v>
      </c>
    </row>
    <row r="1395" spans="2:51" s="14" customFormat="1" ht="12">
      <c r="B1395" s="222"/>
      <c r="C1395" s="223"/>
      <c r="D1395" s="194" t="s">
        <v>237</v>
      </c>
      <c r="E1395" s="224" t="s">
        <v>1</v>
      </c>
      <c r="F1395" s="225" t="s">
        <v>1444</v>
      </c>
      <c r="G1395" s="223"/>
      <c r="H1395" s="226">
        <v>28.635</v>
      </c>
      <c r="I1395" s="227"/>
      <c r="J1395" s="223"/>
      <c r="K1395" s="223"/>
      <c r="L1395" s="228"/>
      <c r="M1395" s="229"/>
      <c r="N1395" s="230"/>
      <c r="O1395" s="230"/>
      <c r="P1395" s="230"/>
      <c r="Q1395" s="230"/>
      <c r="R1395" s="230"/>
      <c r="S1395" s="230"/>
      <c r="T1395" s="231"/>
      <c r="AT1395" s="232" t="s">
        <v>237</v>
      </c>
      <c r="AU1395" s="232" t="s">
        <v>86</v>
      </c>
      <c r="AV1395" s="14" t="s">
        <v>86</v>
      </c>
      <c r="AW1395" s="14" t="s">
        <v>32</v>
      </c>
      <c r="AX1395" s="14" t="s">
        <v>76</v>
      </c>
      <c r="AY1395" s="232" t="s">
        <v>135</v>
      </c>
    </row>
    <row r="1396" spans="2:51" s="13" customFormat="1" ht="12">
      <c r="B1396" s="212"/>
      <c r="C1396" s="213"/>
      <c r="D1396" s="194" t="s">
        <v>237</v>
      </c>
      <c r="E1396" s="214" t="s">
        <v>1</v>
      </c>
      <c r="F1396" s="215" t="s">
        <v>1445</v>
      </c>
      <c r="G1396" s="213"/>
      <c r="H1396" s="214" t="s">
        <v>1</v>
      </c>
      <c r="I1396" s="216"/>
      <c r="J1396" s="213"/>
      <c r="K1396" s="213"/>
      <c r="L1396" s="217"/>
      <c r="M1396" s="218"/>
      <c r="N1396" s="219"/>
      <c r="O1396" s="219"/>
      <c r="P1396" s="219"/>
      <c r="Q1396" s="219"/>
      <c r="R1396" s="219"/>
      <c r="S1396" s="219"/>
      <c r="T1396" s="220"/>
      <c r="AT1396" s="221" t="s">
        <v>237</v>
      </c>
      <c r="AU1396" s="221" t="s">
        <v>86</v>
      </c>
      <c r="AV1396" s="13" t="s">
        <v>84</v>
      </c>
      <c r="AW1396" s="13" t="s">
        <v>32</v>
      </c>
      <c r="AX1396" s="13" t="s">
        <v>76</v>
      </c>
      <c r="AY1396" s="221" t="s">
        <v>135</v>
      </c>
    </row>
    <row r="1397" spans="2:51" s="14" customFormat="1" ht="12">
      <c r="B1397" s="222"/>
      <c r="C1397" s="223"/>
      <c r="D1397" s="194" t="s">
        <v>237</v>
      </c>
      <c r="E1397" s="224" t="s">
        <v>1</v>
      </c>
      <c r="F1397" s="225" t="s">
        <v>1446</v>
      </c>
      <c r="G1397" s="223"/>
      <c r="H1397" s="226">
        <v>5.175</v>
      </c>
      <c r="I1397" s="227"/>
      <c r="J1397" s="223"/>
      <c r="K1397" s="223"/>
      <c r="L1397" s="228"/>
      <c r="M1397" s="229"/>
      <c r="N1397" s="230"/>
      <c r="O1397" s="230"/>
      <c r="P1397" s="230"/>
      <c r="Q1397" s="230"/>
      <c r="R1397" s="230"/>
      <c r="S1397" s="230"/>
      <c r="T1397" s="231"/>
      <c r="AT1397" s="232" t="s">
        <v>237</v>
      </c>
      <c r="AU1397" s="232" t="s">
        <v>86</v>
      </c>
      <c r="AV1397" s="14" t="s">
        <v>86</v>
      </c>
      <c r="AW1397" s="14" t="s">
        <v>32</v>
      </c>
      <c r="AX1397" s="14" t="s">
        <v>76</v>
      </c>
      <c r="AY1397" s="232" t="s">
        <v>135</v>
      </c>
    </row>
    <row r="1398" spans="2:51" s="13" customFormat="1" ht="12">
      <c r="B1398" s="212"/>
      <c r="C1398" s="213"/>
      <c r="D1398" s="194" t="s">
        <v>237</v>
      </c>
      <c r="E1398" s="214" t="s">
        <v>1</v>
      </c>
      <c r="F1398" s="215" t="s">
        <v>1447</v>
      </c>
      <c r="G1398" s="213"/>
      <c r="H1398" s="214" t="s">
        <v>1</v>
      </c>
      <c r="I1398" s="216"/>
      <c r="J1398" s="213"/>
      <c r="K1398" s="213"/>
      <c r="L1398" s="217"/>
      <c r="M1398" s="218"/>
      <c r="N1398" s="219"/>
      <c r="O1398" s="219"/>
      <c r="P1398" s="219"/>
      <c r="Q1398" s="219"/>
      <c r="R1398" s="219"/>
      <c r="S1398" s="219"/>
      <c r="T1398" s="220"/>
      <c r="AT1398" s="221" t="s">
        <v>237</v>
      </c>
      <c r="AU1398" s="221" t="s">
        <v>86</v>
      </c>
      <c r="AV1398" s="13" t="s">
        <v>84</v>
      </c>
      <c r="AW1398" s="13" t="s">
        <v>32</v>
      </c>
      <c r="AX1398" s="13" t="s">
        <v>76</v>
      </c>
      <c r="AY1398" s="221" t="s">
        <v>135</v>
      </c>
    </row>
    <row r="1399" spans="2:51" s="14" customFormat="1" ht="12">
      <c r="B1399" s="222"/>
      <c r="C1399" s="223"/>
      <c r="D1399" s="194" t="s">
        <v>237</v>
      </c>
      <c r="E1399" s="224" t="s">
        <v>1</v>
      </c>
      <c r="F1399" s="225" t="s">
        <v>1448</v>
      </c>
      <c r="G1399" s="223"/>
      <c r="H1399" s="226">
        <v>5.4</v>
      </c>
      <c r="I1399" s="227"/>
      <c r="J1399" s="223"/>
      <c r="K1399" s="223"/>
      <c r="L1399" s="228"/>
      <c r="M1399" s="229"/>
      <c r="N1399" s="230"/>
      <c r="O1399" s="230"/>
      <c r="P1399" s="230"/>
      <c r="Q1399" s="230"/>
      <c r="R1399" s="230"/>
      <c r="S1399" s="230"/>
      <c r="T1399" s="231"/>
      <c r="AT1399" s="232" t="s">
        <v>237</v>
      </c>
      <c r="AU1399" s="232" t="s">
        <v>86</v>
      </c>
      <c r="AV1399" s="14" t="s">
        <v>86</v>
      </c>
      <c r="AW1399" s="14" t="s">
        <v>32</v>
      </c>
      <c r="AX1399" s="14" t="s">
        <v>76</v>
      </c>
      <c r="AY1399" s="232" t="s">
        <v>135</v>
      </c>
    </row>
    <row r="1400" spans="2:51" s="15" customFormat="1" ht="12">
      <c r="B1400" s="233"/>
      <c r="C1400" s="234"/>
      <c r="D1400" s="194" t="s">
        <v>237</v>
      </c>
      <c r="E1400" s="235" t="s">
        <v>1</v>
      </c>
      <c r="F1400" s="236" t="s">
        <v>240</v>
      </c>
      <c r="G1400" s="234"/>
      <c r="H1400" s="237">
        <v>94.583</v>
      </c>
      <c r="I1400" s="238"/>
      <c r="J1400" s="234"/>
      <c r="K1400" s="234"/>
      <c r="L1400" s="239"/>
      <c r="M1400" s="240"/>
      <c r="N1400" s="241"/>
      <c r="O1400" s="241"/>
      <c r="P1400" s="241"/>
      <c r="Q1400" s="241"/>
      <c r="R1400" s="241"/>
      <c r="S1400" s="241"/>
      <c r="T1400" s="242"/>
      <c r="AT1400" s="243" t="s">
        <v>237</v>
      </c>
      <c r="AU1400" s="243" t="s">
        <v>86</v>
      </c>
      <c r="AV1400" s="15" t="s">
        <v>140</v>
      </c>
      <c r="AW1400" s="15" t="s">
        <v>32</v>
      </c>
      <c r="AX1400" s="15" t="s">
        <v>84</v>
      </c>
      <c r="AY1400" s="243" t="s">
        <v>135</v>
      </c>
    </row>
    <row r="1401" spans="1:65" s="2" customFormat="1" ht="49.15" customHeight="1">
      <c r="A1401" s="35"/>
      <c r="B1401" s="36"/>
      <c r="C1401" s="244" t="s">
        <v>1449</v>
      </c>
      <c r="D1401" s="244" t="s">
        <v>251</v>
      </c>
      <c r="E1401" s="245" t="s">
        <v>1450</v>
      </c>
      <c r="F1401" s="246" t="s">
        <v>1451</v>
      </c>
      <c r="G1401" s="247" t="s">
        <v>269</v>
      </c>
      <c r="H1401" s="248">
        <v>94.583</v>
      </c>
      <c r="I1401" s="249"/>
      <c r="J1401" s="250">
        <f>ROUND(I1401*H1401,2)</f>
        <v>0</v>
      </c>
      <c r="K1401" s="251"/>
      <c r="L1401" s="252"/>
      <c r="M1401" s="253" t="s">
        <v>1</v>
      </c>
      <c r="N1401" s="254" t="s">
        <v>41</v>
      </c>
      <c r="O1401" s="72"/>
      <c r="P1401" s="190">
        <f>O1401*H1401</f>
        <v>0</v>
      </c>
      <c r="Q1401" s="190">
        <v>0</v>
      </c>
      <c r="R1401" s="190">
        <f>Q1401*H1401</f>
        <v>0</v>
      </c>
      <c r="S1401" s="190">
        <v>0</v>
      </c>
      <c r="T1401" s="191">
        <f>S1401*H1401</f>
        <v>0</v>
      </c>
      <c r="U1401" s="35"/>
      <c r="V1401" s="35"/>
      <c r="W1401" s="35"/>
      <c r="X1401" s="35"/>
      <c r="Y1401" s="35"/>
      <c r="Z1401" s="35"/>
      <c r="AA1401" s="35"/>
      <c r="AB1401" s="35"/>
      <c r="AC1401" s="35"/>
      <c r="AD1401" s="35"/>
      <c r="AE1401" s="35"/>
      <c r="AR1401" s="192" t="s">
        <v>289</v>
      </c>
      <c r="AT1401" s="192" t="s">
        <v>251</v>
      </c>
      <c r="AU1401" s="192" t="s">
        <v>86</v>
      </c>
      <c r="AY1401" s="18" t="s">
        <v>135</v>
      </c>
      <c r="BE1401" s="193">
        <f>IF(N1401="základní",J1401,0)</f>
        <v>0</v>
      </c>
      <c r="BF1401" s="193">
        <f>IF(N1401="snížená",J1401,0)</f>
        <v>0</v>
      </c>
      <c r="BG1401" s="193">
        <f>IF(N1401="zákl. přenesená",J1401,0)</f>
        <v>0</v>
      </c>
      <c r="BH1401" s="193">
        <f>IF(N1401="sníž. přenesená",J1401,0)</f>
        <v>0</v>
      </c>
      <c r="BI1401" s="193">
        <f>IF(N1401="nulová",J1401,0)</f>
        <v>0</v>
      </c>
      <c r="BJ1401" s="18" t="s">
        <v>84</v>
      </c>
      <c r="BK1401" s="193">
        <f>ROUND(I1401*H1401,2)</f>
        <v>0</v>
      </c>
      <c r="BL1401" s="18" t="s">
        <v>171</v>
      </c>
      <c r="BM1401" s="192" t="s">
        <v>1452</v>
      </c>
    </row>
    <row r="1402" spans="1:47" s="2" customFormat="1" ht="165.75">
      <c r="A1402" s="35"/>
      <c r="B1402" s="36"/>
      <c r="C1402" s="37"/>
      <c r="D1402" s="194" t="s">
        <v>141</v>
      </c>
      <c r="E1402" s="37"/>
      <c r="F1402" s="195" t="s">
        <v>1453</v>
      </c>
      <c r="G1402" s="37"/>
      <c r="H1402" s="37"/>
      <c r="I1402" s="196"/>
      <c r="J1402" s="37"/>
      <c r="K1402" s="37"/>
      <c r="L1402" s="40"/>
      <c r="M1402" s="197"/>
      <c r="N1402" s="198"/>
      <c r="O1402" s="72"/>
      <c r="P1402" s="72"/>
      <c r="Q1402" s="72"/>
      <c r="R1402" s="72"/>
      <c r="S1402" s="72"/>
      <c r="T1402" s="73"/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T1402" s="18" t="s">
        <v>141</v>
      </c>
      <c r="AU1402" s="18" t="s">
        <v>86</v>
      </c>
    </row>
    <row r="1403" spans="2:51" s="13" customFormat="1" ht="12">
      <c r="B1403" s="212"/>
      <c r="C1403" s="213"/>
      <c r="D1403" s="194" t="s">
        <v>237</v>
      </c>
      <c r="E1403" s="214" t="s">
        <v>1</v>
      </c>
      <c r="F1403" s="215" t="s">
        <v>1439</v>
      </c>
      <c r="G1403" s="213"/>
      <c r="H1403" s="214" t="s">
        <v>1</v>
      </c>
      <c r="I1403" s="216"/>
      <c r="J1403" s="213"/>
      <c r="K1403" s="213"/>
      <c r="L1403" s="217"/>
      <c r="M1403" s="218"/>
      <c r="N1403" s="219"/>
      <c r="O1403" s="219"/>
      <c r="P1403" s="219"/>
      <c r="Q1403" s="219"/>
      <c r="R1403" s="219"/>
      <c r="S1403" s="219"/>
      <c r="T1403" s="220"/>
      <c r="AT1403" s="221" t="s">
        <v>237</v>
      </c>
      <c r="AU1403" s="221" t="s">
        <v>86</v>
      </c>
      <c r="AV1403" s="13" t="s">
        <v>84</v>
      </c>
      <c r="AW1403" s="13" t="s">
        <v>32</v>
      </c>
      <c r="AX1403" s="13" t="s">
        <v>76</v>
      </c>
      <c r="AY1403" s="221" t="s">
        <v>135</v>
      </c>
    </row>
    <row r="1404" spans="2:51" s="14" customFormat="1" ht="12">
      <c r="B1404" s="222"/>
      <c r="C1404" s="223"/>
      <c r="D1404" s="194" t="s">
        <v>237</v>
      </c>
      <c r="E1404" s="224" t="s">
        <v>1</v>
      </c>
      <c r="F1404" s="225" t="s">
        <v>1440</v>
      </c>
      <c r="G1404" s="223"/>
      <c r="H1404" s="226">
        <v>35.708</v>
      </c>
      <c r="I1404" s="227"/>
      <c r="J1404" s="223"/>
      <c r="K1404" s="223"/>
      <c r="L1404" s="228"/>
      <c r="M1404" s="229"/>
      <c r="N1404" s="230"/>
      <c r="O1404" s="230"/>
      <c r="P1404" s="230"/>
      <c r="Q1404" s="230"/>
      <c r="R1404" s="230"/>
      <c r="S1404" s="230"/>
      <c r="T1404" s="231"/>
      <c r="AT1404" s="232" t="s">
        <v>237</v>
      </c>
      <c r="AU1404" s="232" t="s">
        <v>86</v>
      </c>
      <c r="AV1404" s="14" t="s">
        <v>86</v>
      </c>
      <c r="AW1404" s="14" t="s">
        <v>32</v>
      </c>
      <c r="AX1404" s="14" t="s">
        <v>76</v>
      </c>
      <c r="AY1404" s="232" t="s">
        <v>135</v>
      </c>
    </row>
    <row r="1405" spans="2:51" s="13" customFormat="1" ht="12">
      <c r="B1405" s="212"/>
      <c r="C1405" s="213"/>
      <c r="D1405" s="194" t="s">
        <v>237</v>
      </c>
      <c r="E1405" s="214" t="s">
        <v>1</v>
      </c>
      <c r="F1405" s="215" t="s">
        <v>1441</v>
      </c>
      <c r="G1405" s="213"/>
      <c r="H1405" s="214" t="s">
        <v>1</v>
      </c>
      <c r="I1405" s="216"/>
      <c r="J1405" s="213"/>
      <c r="K1405" s="213"/>
      <c r="L1405" s="217"/>
      <c r="M1405" s="218"/>
      <c r="N1405" s="219"/>
      <c r="O1405" s="219"/>
      <c r="P1405" s="219"/>
      <c r="Q1405" s="219"/>
      <c r="R1405" s="219"/>
      <c r="S1405" s="219"/>
      <c r="T1405" s="220"/>
      <c r="AT1405" s="221" t="s">
        <v>237</v>
      </c>
      <c r="AU1405" s="221" t="s">
        <v>86</v>
      </c>
      <c r="AV1405" s="13" t="s">
        <v>84</v>
      </c>
      <c r="AW1405" s="13" t="s">
        <v>32</v>
      </c>
      <c r="AX1405" s="13" t="s">
        <v>76</v>
      </c>
      <c r="AY1405" s="221" t="s">
        <v>135</v>
      </c>
    </row>
    <row r="1406" spans="2:51" s="14" customFormat="1" ht="12">
      <c r="B1406" s="222"/>
      <c r="C1406" s="223"/>
      <c r="D1406" s="194" t="s">
        <v>237</v>
      </c>
      <c r="E1406" s="224" t="s">
        <v>1</v>
      </c>
      <c r="F1406" s="225" t="s">
        <v>1442</v>
      </c>
      <c r="G1406" s="223"/>
      <c r="H1406" s="226">
        <v>19.665</v>
      </c>
      <c r="I1406" s="227"/>
      <c r="J1406" s="223"/>
      <c r="K1406" s="223"/>
      <c r="L1406" s="228"/>
      <c r="M1406" s="229"/>
      <c r="N1406" s="230"/>
      <c r="O1406" s="230"/>
      <c r="P1406" s="230"/>
      <c r="Q1406" s="230"/>
      <c r="R1406" s="230"/>
      <c r="S1406" s="230"/>
      <c r="T1406" s="231"/>
      <c r="AT1406" s="232" t="s">
        <v>237</v>
      </c>
      <c r="AU1406" s="232" t="s">
        <v>86</v>
      </c>
      <c r="AV1406" s="14" t="s">
        <v>86</v>
      </c>
      <c r="AW1406" s="14" t="s">
        <v>32</v>
      </c>
      <c r="AX1406" s="14" t="s">
        <v>76</v>
      </c>
      <c r="AY1406" s="232" t="s">
        <v>135</v>
      </c>
    </row>
    <row r="1407" spans="2:51" s="13" customFormat="1" ht="12">
      <c r="B1407" s="212"/>
      <c r="C1407" s="213"/>
      <c r="D1407" s="194" t="s">
        <v>237</v>
      </c>
      <c r="E1407" s="214" t="s">
        <v>1</v>
      </c>
      <c r="F1407" s="215" t="s">
        <v>1443</v>
      </c>
      <c r="G1407" s="213"/>
      <c r="H1407" s="214" t="s">
        <v>1</v>
      </c>
      <c r="I1407" s="216"/>
      <c r="J1407" s="213"/>
      <c r="K1407" s="213"/>
      <c r="L1407" s="217"/>
      <c r="M1407" s="218"/>
      <c r="N1407" s="219"/>
      <c r="O1407" s="219"/>
      <c r="P1407" s="219"/>
      <c r="Q1407" s="219"/>
      <c r="R1407" s="219"/>
      <c r="S1407" s="219"/>
      <c r="T1407" s="220"/>
      <c r="AT1407" s="221" t="s">
        <v>237</v>
      </c>
      <c r="AU1407" s="221" t="s">
        <v>86</v>
      </c>
      <c r="AV1407" s="13" t="s">
        <v>84</v>
      </c>
      <c r="AW1407" s="13" t="s">
        <v>32</v>
      </c>
      <c r="AX1407" s="13" t="s">
        <v>76</v>
      </c>
      <c r="AY1407" s="221" t="s">
        <v>135</v>
      </c>
    </row>
    <row r="1408" spans="2:51" s="14" customFormat="1" ht="12">
      <c r="B1408" s="222"/>
      <c r="C1408" s="223"/>
      <c r="D1408" s="194" t="s">
        <v>237</v>
      </c>
      <c r="E1408" s="224" t="s">
        <v>1</v>
      </c>
      <c r="F1408" s="225" t="s">
        <v>1444</v>
      </c>
      <c r="G1408" s="223"/>
      <c r="H1408" s="226">
        <v>28.635</v>
      </c>
      <c r="I1408" s="227"/>
      <c r="J1408" s="223"/>
      <c r="K1408" s="223"/>
      <c r="L1408" s="228"/>
      <c r="M1408" s="229"/>
      <c r="N1408" s="230"/>
      <c r="O1408" s="230"/>
      <c r="P1408" s="230"/>
      <c r="Q1408" s="230"/>
      <c r="R1408" s="230"/>
      <c r="S1408" s="230"/>
      <c r="T1408" s="231"/>
      <c r="AT1408" s="232" t="s">
        <v>237</v>
      </c>
      <c r="AU1408" s="232" t="s">
        <v>86</v>
      </c>
      <c r="AV1408" s="14" t="s">
        <v>86</v>
      </c>
      <c r="AW1408" s="14" t="s">
        <v>32</v>
      </c>
      <c r="AX1408" s="14" t="s">
        <v>76</v>
      </c>
      <c r="AY1408" s="232" t="s">
        <v>135</v>
      </c>
    </row>
    <row r="1409" spans="2:51" s="13" customFormat="1" ht="12">
      <c r="B1409" s="212"/>
      <c r="C1409" s="213"/>
      <c r="D1409" s="194" t="s">
        <v>237</v>
      </c>
      <c r="E1409" s="214" t="s">
        <v>1</v>
      </c>
      <c r="F1409" s="215" t="s">
        <v>1445</v>
      </c>
      <c r="G1409" s="213"/>
      <c r="H1409" s="214" t="s">
        <v>1</v>
      </c>
      <c r="I1409" s="216"/>
      <c r="J1409" s="213"/>
      <c r="K1409" s="213"/>
      <c r="L1409" s="217"/>
      <c r="M1409" s="218"/>
      <c r="N1409" s="219"/>
      <c r="O1409" s="219"/>
      <c r="P1409" s="219"/>
      <c r="Q1409" s="219"/>
      <c r="R1409" s="219"/>
      <c r="S1409" s="219"/>
      <c r="T1409" s="220"/>
      <c r="AT1409" s="221" t="s">
        <v>237</v>
      </c>
      <c r="AU1409" s="221" t="s">
        <v>86</v>
      </c>
      <c r="AV1409" s="13" t="s">
        <v>84</v>
      </c>
      <c r="AW1409" s="13" t="s">
        <v>32</v>
      </c>
      <c r="AX1409" s="13" t="s">
        <v>76</v>
      </c>
      <c r="AY1409" s="221" t="s">
        <v>135</v>
      </c>
    </row>
    <row r="1410" spans="2:51" s="14" customFormat="1" ht="12">
      <c r="B1410" s="222"/>
      <c r="C1410" s="223"/>
      <c r="D1410" s="194" t="s">
        <v>237</v>
      </c>
      <c r="E1410" s="224" t="s">
        <v>1</v>
      </c>
      <c r="F1410" s="225" t="s">
        <v>1446</v>
      </c>
      <c r="G1410" s="223"/>
      <c r="H1410" s="226">
        <v>5.175</v>
      </c>
      <c r="I1410" s="227"/>
      <c r="J1410" s="223"/>
      <c r="K1410" s="223"/>
      <c r="L1410" s="228"/>
      <c r="M1410" s="229"/>
      <c r="N1410" s="230"/>
      <c r="O1410" s="230"/>
      <c r="P1410" s="230"/>
      <c r="Q1410" s="230"/>
      <c r="R1410" s="230"/>
      <c r="S1410" s="230"/>
      <c r="T1410" s="231"/>
      <c r="AT1410" s="232" t="s">
        <v>237</v>
      </c>
      <c r="AU1410" s="232" t="s">
        <v>86</v>
      </c>
      <c r="AV1410" s="14" t="s">
        <v>86</v>
      </c>
      <c r="AW1410" s="14" t="s">
        <v>32</v>
      </c>
      <c r="AX1410" s="14" t="s">
        <v>76</v>
      </c>
      <c r="AY1410" s="232" t="s">
        <v>135</v>
      </c>
    </row>
    <row r="1411" spans="2:51" s="13" customFormat="1" ht="12">
      <c r="B1411" s="212"/>
      <c r="C1411" s="213"/>
      <c r="D1411" s="194" t="s">
        <v>237</v>
      </c>
      <c r="E1411" s="214" t="s">
        <v>1</v>
      </c>
      <c r="F1411" s="215" t="s">
        <v>1447</v>
      </c>
      <c r="G1411" s="213"/>
      <c r="H1411" s="214" t="s">
        <v>1</v>
      </c>
      <c r="I1411" s="216"/>
      <c r="J1411" s="213"/>
      <c r="K1411" s="213"/>
      <c r="L1411" s="217"/>
      <c r="M1411" s="218"/>
      <c r="N1411" s="219"/>
      <c r="O1411" s="219"/>
      <c r="P1411" s="219"/>
      <c r="Q1411" s="219"/>
      <c r="R1411" s="219"/>
      <c r="S1411" s="219"/>
      <c r="T1411" s="220"/>
      <c r="AT1411" s="221" t="s">
        <v>237</v>
      </c>
      <c r="AU1411" s="221" t="s">
        <v>86</v>
      </c>
      <c r="AV1411" s="13" t="s">
        <v>84</v>
      </c>
      <c r="AW1411" s="13" t="s">
        <v>32</v>
      </c>
      <c r="AX1411" s="13" t="s">
        <v>76</v>
      </c>
      <c r="AY1411" s="221" t="s">
        <v>135</v>
      </c>
    </row>
    <row r="1412" spans="2:51" s="14" customFormat="1" ht="12">
      <c r="B1412" s="222"/>
      <c r="C1412" s="223"/>
      <c r="D1412" s="194" t="s">
        <v>237</v>
      </c>
      <c r="E1412" s="224" t="s">
        <v>1</v>
      </c>
      <c r="F1412" s="225" t="s">
        <v>1448</v>
      </c>
      <c r="G1412" s="223"/>
      <c r="H1412" s="226">
        <v>5.4</v>
      </c>
      <c r="I1412" s="227"/>
      <c r="J1412" s="223"/>
      <c r="K1412" s="223"/>
      <c r="L1412" s="228"/>
      <c r="M1412" s="229"/>
      <c r="N1412" s="230"/>
      <c r="O1412" s="230"/>
      <c r="P1412" s="230"/>
      <c r="Q1412" s="230"/>
      <c r="R1412" s="230"/>
      <c r="S1412" s="230"/>
      <c r="T1412" s="231"/>
      <c r="AT1412" s="232" t="s">
        <v>237</v>
      </c>
      <c r="AU1412" s="232" t="s">
        <v>86</v>
      </c>
      <c r="AV1412" s="14" t="s">
        <v>86</v>
      </c>
      <c r="AW1412" s="14" t="s">
        <v>32</v>
      </c>
      <c r="AX1412" s="14" t="s">
        <v>76</v>
      </c>
      <c r="AY1412" s="232" t="s">
        <v>135</v>
      </c>
    </row>
    <row r="1413" spans="2:51" s="15" customFormat="1" ht="12">
      <c r="B1413" s="233"/>
      <c r="C1413" s="234"/>
      <c r="D1413" s="194" t="s">
        <v>237</v>
      </c>
      <c r="E1413" s="235" t="s">
        <v>1</v>
      </c>
      <c r="F1413" s="236" t="s">
        <v>240</v>
      </c>
      <c r="G1413" s="234"/>
      <c r="H1413" s="237">
        <v>94.583</v>
      </c>
      <c r="I1413" s="238"/>
      <c r="J1413" s="234"/>
      <c r="K1413" s="234"/>
      <c r="L1413" s="239"/>
      <c r="M1413" s="240"/>
      <c r="N1413" s="241"/>
      <c r="O1413" s="241"/>
      <c r="P1413" s="241"/>
      <c r="Q1413" s="241"/>
      <c r="R1413" s="241"/>
      <c r="S1413" s="241"/>
      <c r="T1413" s="242"/>
      <c r="AT1413" s="243" t="s">
        <v>237</v>
      </c>
      <c r="AU1413" s="243" t="s">
        <v>86</v>
      </c>
      <c r="AV1413" s="15" t="s">
        <v>140</v>
      </c>
      <c r="AW1413" s="15" t="s">
        <v>32</v>
      </c>
      <c r="AX1413" s="15" t="s">
        <v>84</v>
      </c>
      <c r="AY1413" s="243" t="s">
        <v>135</v>
      </c>
    </row>
    <row r="1414" spans="1:65" s="2" customFormat="1" ht="16.5" customHeight="1">
      <c r="A1414" s="35"/>
      <c r="B1414" s="36"/>
      <c r="C1414" s="180" t="s">
        <v>821</v>
      </c>
      <c r="D1414" s="180" t="s">
        <v>136</v>
      </c>
      <c r="E1414" s="181" t="s">
        <v>1454</v>
      </c>
      <c r="F1414" s="182" t="s">
        <v>1455</v>
      </c>
      <c r="G1414" s="183" t="s">
        <v>247</v>
      </c>
      <c r="H1414" s="184">
        <v>178</v>
      </c>
      <c r="I1414" s="185"/>
      <c r="J1414" s="186">
        <f>ROUND(I1414*H1414,2)</f>
        <v>0</v>
      </c>
      <c r="K1414" s="187"/>
      <c r="L1414" s="40"/>
      <c r="M1414" s="188" t="s">
        <v>1</v>
      </c>
      <c r="N1414" s="189" t="s">
        <v>41</v>
      </c>
      <c r="O1414" s="72"/>
      <c r="P1414" s="190">
        <f>O1414*H1414</f>
        <v>0</v>
      </c>
      <c r="Q1414" s="190">
        <v>0</v>
      </c>
      <c r="R1414" s="190">
        <f>Q1414*H1414</f>
        <v>0</v>
      </c>
      <c r="S1414" s="190">
        <v>0</v>
      </c>
      <c r="T1414" s="191">
        <f>S1414*H1414</f>
        <v>0</v>
      </c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R1414" s="192" t="s">
        <v>171</v>
      </c>
      <c r="AT1414" s="192" t="s">
        <v>136</v>
      </c>
      <c r="AU1414" s="192" t="s">
        <v>86</v>
      </c>
      <c r="AY1414" s="18" t="s">
        <v>135</v>
      </c>
      <c r="BE1414" s="193">
        <f>IF(N1414="základní",J1414,0)</f>
        <v>0</v>
      </c>
      <c r="BF1414" s="193">
        <f>IF(N1414="snížená",J1414,0)</f>
        <v>0</v>
      </c>
      <c r="BG1414" s="193">
        <f>IF(N1414="zákl. přenesená",J1414,0)</f>
        <v>0</v>
      </c>
      <c r="BH1414" s="193">
        <f>IF(N1414="sníž. přenesená",J1414,0)</f>
        <v>0</v>
      </c>
      <c r="BI1414" s="193">
        <f>IF(N1414="nulová",J1414,0)</f>
        <v>0</v>
      </c>
      <c r="BJ1414" s="18" t="s">
        <v>84</v>
      </c>
      <c r="BK1414" s="193">
        <f>ROUND(I1414*H1414,2)</f>
        <v>0</v>
      </c>
      <c r="BL1414" s="18" t="s">
        <v>171</v>
      </c>
      <c r="BM1414" s="192" t="s">
        <v>1456</v>
      </c>
    </row>
    <row r="1415" spans="2:51" s="13" customFormat="1" ht="12">
      <c r="B1415" s="212"/>
      <c r="C1415" s="213"/>
      <c r="D1415" s="194" t="s">
        <v>237</v>
      </c>
      <c r="E1415" s="214" t="s">
        <v>1</v>
      </c>
      <c r="F1415" s="215" t="s">
        <v>1439</v>
      </c>
      <c r="G1415" s="213"/>
      <c r="H1415" s="214" t="s">
        <v>1</v>
      </c>
      <c r="I1415" s="216"/>
      <c r="J1415" s="213"/>
      <c r="K1415" s="213"/>
      <c r="L1415" s="217"/>
      <c r="M1415" s="218"/>
      <c r="N1415" s="219"/>
      <c r="O1415" s="219"/>
      <c r="P1415" s="219"/>
      <c r="Q1415" s="219"/>
      <c r="R1415" s="219"/>
      <c r="S1415" s="219"/>
      <c r="T1415" s="220"/>
      <c r="AT1415" s="221" t="s">
        <v>237</v>
      </c>
      <c r="AU1415" s="221" t="s">
        <v>86</v>
      </c>
      <c r="AV1415" s="13" t="s">
        <v>84</v>
      </c>
      <c r="AW1415" s="13" t="s">
        <v>32</v>
      </c>
      <c r="AX1415" s="13" t="s">
        <v>76</v>
      </c>
      <c r="AY1415" s="221" t="s">
        <v>135</v>
      </c>
    </row>
    <row r="1416" spans="2:51" s="14" customFormat="1" ht="12">
      <c r="B1416" s="222"/>
      <c r="C1416" s="223"/>
      <c r="D1416" s="194" t="s">
        <v>237</v>
      </c>
      <c r="E1416" s="224" t="s">
        <v>1</v>
      </c>
      <c r="F1416" s="225" t="s">
        <v>1457</v>
      </c>
      <c r="G1416" s="223"/>
      <c r="H1416" s="226">
        <v>27.6</v>
      </c>
      <c r="I1416" s="227"/>
      <c r="J1416" s="223"/>
      <c r="K1416" s="223"/>
      <c r="L1416" s="228"/>
      <c r="M1416" s="229"/>
      <c r="N1416" s="230"/>
      <c r="O1416" s="230"/>
      <c r="P1416" s="230"/>
      <c r="Q1416" s="230"/>
      <c r="R1416" s="230"/>
      <c r="S1416" s="230"/>
      <c r="T1416" s="231"/>
      <c r="AT1416" s="232" t="s">
        <v>237</v>
      </c>
      <c r="AU1416" s="232" t="s">
        <v>86</v>
      </c>
      <c r="AV1416" s="14" t="s">
        <v>86</v>
      </c>
      <c r="AW1416" s="14" t="s">
        <v>32</v>
      </c>
      <c r="AX1416" s="14" t="s">
        <v>76</v>
      </c>
      <c r="AY1416" s="232" t="s">
        <v>135</v>
      </c>
    </row>
    <row r="1417" spans="2:51" s="13" customFormat="1" ht="12">
      <c r="B1417" s="212"/>
      <c r="C1417" s="213"/>
      <c r="D1417" s="194" t="s">
        <v>237</v>
      </c>
      <c r="E1417" s="214" t="s">
        <v>1</v>
      </c>
      <c r="F1417" s="215" t="s">
        <v>1441</v>
      </c>
      <c r="G1417" s="213"/>
      <c r="H1417" s="214" t="s">
        <v>1</v>
      </c>
      <c r="I1417" s="216"/>
      <c r="J1417" s="213"/>
      <c r="K1417" s="213"/>
      <c r="L1417" s="217"/>
      <c r="M1417" s="218"/>
      <c r="N1417" s="219"/>
      <c r="O1417" s="219"/>
      <c r="P1417" s="219"/>
      <c r="Q1417" s="219"/>
      <c r="R1417" s="219"/>
      <c r="S1417" s="219"/>
      <c r="T1417" s="220"/>
      <c r="AT1417" s="221" t="s">
        <v>237</v>
      </c>
      <c r="AU1417" s="221" t="s">
        <v>86</v>
      </c>
      <c r="AV1417" s="13" t="s">
        <v>84</v>
      </c>
      <c r="AW1417" s="13" t="s">
        <v>32</v>
      </c>
      <c r="AX1417" s="13" t="s">
        <v>76</v>
      </c>
      <c r="AY1417" s="221" t="s">
        <v>135</v>
      </c>
    </row>
    <row r="1418" spans="2:51" s="14" customFormat="1" ht="12">
      <c r="B1418" s="222"/>
      <c r="C1418" s="223"/>
      <c r="D1418" s="194" t="s">
        <v>237</v>
      </c>
      <c r="E1418" s="224" t="s">
        <v>1</v>
      </c>
      <c r="F1418" s="225" t="s">
        <v>1458</v>
      </c>
      <c r="G1418" s="223"/>
      <c r="H1418" s="226">
        <v>18.3</v>
      </c>
      <c r="I1418" s="227"/>
      <c r="J1418" s="223"/>
      <c r="K1418" s="223"/>
      <c r="L1418" s="228"/>
      <c r="M1418" s="229"/>
      <c r="N1418" s="230"/>
      <c r="O1418" s="230"/>
      <c r="P1418" s="230"/>
      <c r="Q1418" s="230"/>
      <c r="R1418" s="230"/>
      <c r="S1418" s="230"/>
      <c r="T1418" s="231"/>
      <c r="AT1418" s="232" t="s">
        <v>237</v>
      </c>
      <c r="AU1418" s="232" t="s">
        <v>86</v>
      </c>
      <c r="AV1418" s="14" t="s">
        <v>86</v>
      </c>
      <c r="AW1418" s="14" t="s">
        <v>32</v>
      </c>
      <c r="AX1418" s="14" t="s">
        <v>76</v>
      </c>
      <c r="AY1418" s="232" t="s">
        <v>135</v>
      </c>
    </row>
    <row r="1419" spans="2:51" s="13" customFormat="1" ht="12">
      <c r="B1419" s="212"/>
      <c r="C1419" s="213"/>
      <c r="D1419" s="194" t="s">
        <v>237</v>
      </c>
      <c r="E1419" s="214" t="s">
        <v>1</v>
      </c>
      <c r="F1419" s="215" t="s">
        <v>1443</v>
      </c>
      <c r="G1419" s="213"/>
      <c r="H1419" s="214" t="s">
        <v>1</v>
      </c>
      <c r="I1419" s="216"/>
      <c r="J1419" s="213"/>
      <c r="K1419" s="213"/>
      <c r="L1419" s="217"/>
      <c r="M1419" s="218"/>
      <c r="N1419" s="219"/>
      <c r="O1419" s="219"/>
      <c r="P1419" s="219"/>
      <c r="Q1419" s="219"/>
      <c r="R1419" s="219"/>
      <c r="S1419" s="219"/>
      <c r="T1419" s="220"/>
      <c r="AT1419" s="221" t="s">
        <v>237</v>
      </c>
      <c r="AU1419" s="221" t="s">
        <v>86</v>
      </c>
      <c r="AV1419" s="13" t="s">
        <v>84</v>
      </c>
      <c r="AW1419" s="13" t="s">
        <v>32</v>
      </c>
      <c r="AX1419" s="13" t="s">
        <v>76</v>
      </c>
      <c r="AY1419" s="221" t="s">
        <v>135</v>
      </c>
    </row>
    <row r="1420" spans="2:51" s="14" customFormat="1" ht="12">
      <c r="B1420" s="222"/>
      <c r="C1420" s="223"/>
      <c r="D1420" s="194" t="s">
        <v>237</v>
      </c>
      <c r="E1420" s="224" t="s">
        <v>1</v>
      </c>
      <c r="F1420" s="225" t="s">
        <v>1459</v>
      </c>
      <c r="G1420" s="223"/>
      <c r="H1420" s="226">
        <v>23.5</v>
      </c>
      <c r="I1420" s="227"/>
      <c r="J1420" s="223"/>
      <c r="K1420" s="223"/>
      <c r="L1420" s="228"/>
      <c r="M1420" s="229"/>
      <c r="N1420" s="230"/>
      <c r="O1420" s="230"/>
      <c r="P1420" s="230"/>
      <c r="Q1420" s="230"/>
      <c r="R1420" s="230"/>
      <c r="S1420" s="230"/>
      <c r="T1420" s="231"/>
      <c r="AT1420" s="232" t="s">
        <v>237</v>
      </c>
      <c r="AU1420" s="232" t="s">
        <v>86</v>
      </c>
      <c r="AV1420" s="14" t="s">
        <v>86</v>
      </c>
      <c r="AW1420" s="14" t="s">
        <v>32</v>
      </c>
      <c r="AX1420" s="14" t="s">
        <v>76</v>
      </c>
      <c r="AY1420" s="232" t="s">
        <v>135</v>
      </c>
    </row>
    <row r="1421" spans="2:51" s="13" customFormat="1" ht="12">
      <c r="B1421" s="212"/>
      <c r="C1421" s="213"/>
      <c r="D1421" s="194" t="s">
        <v>237</v>
      </c>
      <c r="E1421" s="214" t="s">
        <v>1</v>
      </c>
      <c r="F1421" s="215" t="s">
        <v>1445</v>
      </c>
      <c r="G1421" s="213"/>
      <c r="H1421" s="214" t="s">
        <v>1</v>
      </c>
      <c r="I1421" s="216"/>
      <c r="J1421" s="213"/>
      <c r="K1421" s="213"/>
      <c r="L1421" s="217"/>
      <c r="M1421" s="218"/>
      <c r="N1421" s="219"/>
      <c r="O1421" s="219"/>
      <c r="P1421" s="219"/>
      <c r="Q1421" s="219"/>
      <c r="R1421" s="219"/>
      <c r="S1421" s="219"/>
      <c r="T1421" s="220"/>
      <c r="AT1421" s="221" t="s">
        <v>237</v>
      </c>
      <c r="AU1421" s="221" t="s">
        <v>86</v>
      </c>
      <c r="AV1421" s="13" t="s">
        <v>84</v>
      </c>
      <c r="AW1421" s="13" t="s">
        <v>32</v>
      </c>
      <c r="AX1421" s="13" t="s">
        <v>76</v>
      </c>
      <c r="AY1421" s="221" t="s">
        <v>135</v>
      </c>
    </row>
    <row r="1422" spans="2:51" s="14" customFormat="1" ht="12">
      <c r="B1422" s="222"/>
      <c r="C1422" s="223"/>
      <c r="D1422" s="194" t="s">
        <v>237</v>
      </c>
      <c r="E1422" s="224" t="s">
        <v>1</v>
      </c>
      <c r="F1422" s="225" t="s">
        <v>1460</v>
      </c>
      <c r="G1422" s="223"/>
      <c r="H1422" s="226">
        <v>10</v>
      </c>
      <c r="I1422" s="227"/>
      <c r="J1422" s="223"/>
      <c r="K1422" s="223"/>
      <c r="L1422" s="228"/>
      <c r="M1422" s="229"/>
      <c r="N1422" s="230"/>
      <c r="O1422" s="230"/>
      <c r="P1422" s="230"/>
      <c r="Q1422" s="230"/>
      <c r="R1422" s="230"/>
      <c r="S1422" s="230"/>
      <c r="T1422" s="231"/>
      <c r="AT1422" s="232" t="s">
        <v>237</v>
      </c>
      <c r="AU1422" s="232" t="s">
        <v>86</v>
      </c>
      <c r="AV1422" s="14" t="s">
        <v>86</v>
      </c>
      <c r="AW1422" s="14" t="s">
        <v>32</v>
      </c>
      <c r="AX1422" s="14" t="s">
        <v>76</v>
      </c>
      <c r="AY1422" s="232" t="s">
        <v>135</v>
      </c>
    </row>
    <row r="1423" spans="2:51" s="13" customFormat="1" ht="12">
      <c r="B1423" s="212"/>
      <c r="C1423" s="213"/>
      <c r="D1423" s="194" t="s">
        <v>237</v>
      </c>
      <c r="E1423" s="214" t="s">
        <v>1</v>
      </c>
      <c r="F1423" s="215" t="s">
        <v>1447</v>
      </c>
      <c r="G1423" s="213"/>
      <c r="H1423" s="214" t="s">
        <v>1</v>
      </c>
      <c r="I1423" s="216"/>
      <c r="J1423" s="213"/>
      <c r="K1423" s="213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237</v>
      </c>
      <c r="AU1423" s="221" t="s">
        <v>86</v>
      </c>
      <c r="AV1423" s="13" t="s">
        <v>84</v>
      </c>
      <c r="AW1423" s="13" t="s">
        <v>32</v>
      </c>
      <c r="AX1423" s="13" t="s">
        <v>76</v>
      </c>
      <c r="AY1423" s="221" t="s">
        <v>135</v>
      </c>
    </row>
    <row r="1424" spans="2:51" s="14" customFormat="1" ht="12">
      <c r="B1424" s="222"/>
      <c r="C1424" s="223"/>
      <c r="D1424" s="194" t="s">
        <v>237</v>
      </c>
      <c r="E1424" s="224" t="s">
        <v>1</v>
      </c>
      <c r="F1424" s="225" t="s">
        <v>1461</v>
      </c>
      <c r="G1424" s="223"/>
      <c r="H1424" s="226">
        <v>9.6</v>
      </c>
      <c r="I1424" s="227"/>
      <c r="J1424" s="223"/>
      <c r="K1424" s="223"/>
      <c r="L1424" s="228"/>
      <c r="M1424" s="229"/>
      <c r="N1424" s="230"/>
      <c r="O1424" s="230"/>
      <c r="P1424" s="230"/>
      <c r="Q1424" s="230"/>
      <c r="R1424" s="230"/>
      <c r="S1424" s="230"/>
      <c r="T1424" s="231"/>
      <c r="AT1424" s="232" t="s">
        <v>237</v>
      </c>
      <c r="AU1424" s="232" t="s">
        <v>86</v>
      </c>
      <c r="AV1424" s="14" t="s">
        <v>86</v>
      </c>
      <c r="AW1424" s="14" t="s">
        <v>32</v>
      </c>
      <c r="AX1424" s="14" t="s">
        <v>76</v>
      </c>
      <c r="AY1424" s="232" t="s">
        <v>135</v>
      </c>
    </row>
    <row r="1425" spans="2:51" s="16" customFormat="1" ht="12">
      <c r="B1425" s="255"/>
      <c r="C1425" s="256"/>
      <c r="D1425" s="194" t="s">
        <v>237</v>
      </c>
      <c r="E1425" s="257" t="s">
        <v>1</v>
      </c>
      <c r="F1425" s="258" t="s">
        <v>386</v>
      </c>
      <c r="G1425" s="256"/>
      <c r="H1425" s="259">
        <v>89</v>
      </c>
      <c r="I1425" s="260"/>
      <c r="J1425" s="256"/>
      <c r="K1425" s="256"/>
      <c r="L1425" s="261"/>
      <c r="M1425" s="262"/>
      <c r="N1425" s="263"/>
      <c r="O1425" s="263"/>
      <c r="P1425" s="263"/>
      <c r="Q1425" s="263"/>
      <c r="R1425" s="263"/>
      <c r="S1425" s="263"/>
      <c r="T1425" s="264"/>
      <c r="AT1425" s="265" t="s">
        <v>237</v>
      </c>
      <c r="AU1425" s="265" t="s">
        <v>86</v>
      </c>
      <c r="AV1425" s="16" t="s">
        <v>146</v>
      </c>
      <c r="AW1425" s="16" t="s">
        <v>32</v>
      </c>
      <c r="AX1425" s="16" t="s">
        <v>76</v>
      </c>
      <c r="AY1425" s="265" t="s">
        <v>135</v>
      </c>
    </row>
    <row r="1426" spans="2:51" s="14" customFormat="1" ht="12">
      <c r="B1426" s="222"/>
      <c r="C1426" s="223"/>
      <c r="D1426" s="194" t="s">
        <v>237</v>
      </c>
      <c r="E1426" s="224" t="s">
        <v>1</v>
      </c>
      <c r="F1426" s="225" t="s">
        <v>1462</v>
      </c>
      <c r="G1426" s="223"/>
      <c r="H1426" s="226">
        <v>89</v>
      </c>
      <c r="I1426" s="227"/>
      <c r="J1426" s="223"/>
      <c r="K1426" s="223"/>
      <c r="L1426" s="228"/>
      <c r="M1426" s="229"/>
      <c r="N1426" s="230"/>
      <c r="O1426" s="230"/>
      <c r="P1426" s="230"/>
      <c r="Q1426" s="230"/>
      <c r="R1426" s="230"/>
      <c r="S1426" s="230"/>
      <c r="T1426" s="231"/>
      <c r="AT1426" s="232" t="s">
        <v>237</v>
      </c>
      <c r="AU1426" s="232" t="s">
        <v>86</v>
      </c>
      <c r="AV1426" s="14" t="s">
        <v>86</v>
      </c>
      <c r="AW1426" s="14" t="s">
        <v>32</v>
      </c>
      <c r="AX1426" s="14" t="s">
        <v>76</v>
      </c>
      <c r="AY1426" s="232" t="s">
        <v>135</v>
      </c>
    </row>
    <row r="1427" spans="2:51" s="15" customFormat="1" ht="12">
      <c r="B1427" s="233"/>
      <c r="C1427" s="234"/>
      <c r="D1427" s="194" t="s">
        <v>237</v>
      </c>
      <c r="E1427" s="235" t="s">
        <v>1</v>
      </c>
      <c r="F1427" s="236" t="s">
        <v>240</v>
      </c>
      <c r="G1427" s="234"/>
      <c r="H1427" s="237">
        <v>178</v>
      </c>
      <c r="I1427" s="238"/>
      <c r="J1427" s="234"/>
      <c r="K1427" s="234"/>
      <c r="L1427" s="239"/>
      <c r="M1427" s="240"/>
      <c r="N1427" s="241"/>
      <c r="O1427" s="241"/>
      <c r="P1427" s="241"/>
      <c r="Q1427" s="241"/>
      <c r="R1427" s="241"/>
      <c r="S1427" s="241"/>
      <c r="T1427" s="242"/>
      <c r="AT1427" s="243" t="s">
        <v>237</v>
      </c>
      <c r="AU1427" s="243" t="s">
        <v>86</v>
      </c>
      <c r="AV1427" s="15" t="s">
        <v>140</v>
      </c>
      <c r="AW1427" s="15" t="s">
        <v>32</v>
      </c>
      <c r="AX1427" s="15" t="s">
        <v>84</v>
      </c>
      <c r="AY1427" s="243" t="s">
        <v>135</v>
      </c>
    </row>
    <row r="1428" spans="1:65" s="2" customFormat="1" ht="78" customHeight="1">
      <c r="A1428" s="35"/>
      <c r="B1428" s="36"/>
      <c r="C1428" s="180" t="s">
        <v>1463</v>
      </c>
      <c r="D1428" s="180" t="s">
        <v>136</v>
      </c>
      <c r="E1428" s="181" t="s">
        <v>1464</v>
      </c>
      <c r="F1428" s="182" t="s">
        <v>1465</v>
      </c>
      <c r="G1428" s="183" t="s">
        <v>231</v>
      </c>
      <c r="H1428" s="184">
        <v>1</v>
      </c>
      <c r="I1428" s="185"/>
      <c r="J1428" s="186">
        <f>ROUND(I1428*H1428,2)</f>
        <v>0</v>
      </c>
      <c r="K1428" s="187"/>
      <c r="L1428" s="40"/>
      <c r="M1428" s="188" t="s">
        <v>1</v>
      </c>
      <c r="N1428" s="189" t="s">
        <v>41</v>
      </c>
      <c r="O1428" s="72"/>
      <c r="P1428" s="190">
        <f>O1428*H1428</f>
        <v>0</v>
      </c>
      <c r="Q1428" s="190">
        <v>0</v>
      </c>
      <c r="R1428" s="190">
        <f>Q1428*H1428</f>
        <v>0</v>
      </c>
      <c r="S1428" s="190">
        <v>0</v>
      </c>
      <c r="T1428" s="191">
        <f>S1428*H1428</f>
        <v>0</v>
      </c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R1428" s="192" t="s">
        <v>171</v>
      </c>
      <c r="AT1428" s="192" t="s">
        <v>136</v>
      </c>
      <c r="AU1428" s="192" t="s">
        <v>86</v>
      </c>
      <c r="AY1428" s="18" t="s">
        <v>135</v>
      </c>
      <c r="BE1428" s="193">
        <f>IF(N1428="základní",J1428,0)</f>
        <v>0</v>
      </c>
      <c r="BF1428" s="193">
        <f>IF(N1428="snížená",J1428,0)</f>
        <v>0</v>
      </c>
      <c r="BG1428" s="193">
        <f>IF(N1428="zákl. přenesená",J1428,0)</f>
        <v>0</v>
      </c>
      <c r="BH1428" s="193">
        <f>IF(N1428="sníž. přenesená",J1428,0)</f>
        <v>0</v>
      </c>
      <c r="BI1428" s="193">
        <f>IF(N1428="nulová",J1428,0)</f>
        <v>0</v>
      </c>
      <c r="BJ1428" s="18" t="s">
        <v>84</v>
      </c>
      <c r="BK1428" s="193">
        <f>ROUND(I1428*H1428,2)</f>
        <v>0</v>
      </c>
      <c r="BL1428" s="18" t="s">
        <v>171</v>
      </c>
      <c r="BM1428" s="192" t="s">
        <v>1466</v>
      </c>
    </row>
    <row r="1429" spans="1:47" s="2" customFormat="1" ht="165.75">
      <c r="A1429" s="35"/>
      <c r="B1429" s="36"/>
      <c r="C1429" s="37"/>
      <c r="D1429" s="194" t="s">
        <v>141</v>
      </c>
      <c r="E1429" s="37"/>
      <c r="F1429" s="195" t="s">
        <v>1467</v>
      </c>
      <c r="G1429" s="37"/>
      <c r="H1429" s="37"/>
      <c r="I1429" s="196"/>
      <c r="J1429" s="37"/>
      <c r="K1429" s="37"/>
      <c r="L1429" s="40"/>
      <c r="M1429" s="197"/>
      <c r="N1429" s="198"/>
      <c r="O1429" s="72"/>
      <c r="P1429" s="72"/>
      <c r="Q1429" s="72"/>
      <c r="R1429" s="72"/>
      <c r="S1429" s="72"/>
      <c r="T1429" s="73"/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T1429" s="18" t="s">
        <v>141</v>
      </c>
      <c r="AU1429" s="18" t="s">
        <v>86</v>
      </c>
    </row>
    <row r="1430" spans="1:65" s="2" customFormat="1" ht="44.25" customHeight="1">
      <c r="A1430" s="35"/>
      <c r="B1430" s="36"/>
      <c r="C1430" s="180" t="s">
        <v>824</v>
      </c>
      <c r="D1430" s="180" t="s">
        <v>136</v>
      </c>
      <c r="E1430" s="181" t="s">
        <v>1468</v>
      </c>
      <c r="F1430" s="182" t="s">
        <v>1469</v>
      </c>
      <c r="G1430" s="183" t="s">
        <v>231</v>
      </c>
      <c r="H1430" s="184">
        <v>32</v>
      </c>
      <c r="I1430" s="185"/>
      <c r="J1430" s="186">
        <f>ROUND(I1430*H1430,2)</f>
        <v>0</v>
      </c>
      <c r="K1430" s="187"/>
      <c r="L1430" s="40"/>
      <c r="M1430" s="188" t="s">
        <v>1</v>
      </c>
      <c r="N1430" s="189" t="s">
        <v>41</v>
      </c>
      <c r="O1430" s="72"/>
      <c r="P1430" s="190">
        <f>O1430*H1430</f>
        <v>0</v>
      </c>
      <c r="Q1430" s="190">
        <v>0</v>
      </c>
      <c r="R1430" s="190">
        <f>Q1430*H1430</f>
        <v>0</v>
      </c>
      <c r="S1430" s="190">
        <v>0</v>
      </c>
      <c r="T1430" s="191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2" t="s">
        <v>171</v>
      </c>
      <c r="AT1430" s="192" t="s">
        <v>136</v>
      </c>
      <c r="AU1430" s="192" t="s">
        <v>86</v>
      </c>
      <c r="AY1430" s="18" t="s">
        <v>135</v>
      </c>
      <c r="BE1430" s="193">
        <f>IF(N1430="základní",J1430,0)</f>
        <v>0</v>
      </c>
      <c r="BF1430" s="193">
        <f>IF(N1430="snížená",J1430,0)</f>
        <v>0</v>
      </c>
      <c r="BG1430" s="193">
        <f>IF(N1430="zákl. přenesená",J1430,0)</f>
        <v>0</v>
      </c>
      <c r="BH1430" s="193">
        <f>IF(N1430="sníž. přenesená",J1430,0)</f>
        <v>0</v>
      </c>
      <c r="BI1430" s="193">
        <f>IF(N1430="nulová",J1430,0)</f>
        <v>0</v>
      </c>
      <c r="BJ1430" s="18" t="s">
        <v>84</v>
      </c>
      <c r="BK1430" s="193">
        <f>ROUND(I1430*H1430,2)</f>
        <v>0</v>
      </c>
      <c r="BL1430" s="18" t="s">
        <v>171</v>
      </c>
      <c r="BM1430" s="192" t="s">
        <v>1470</v>
      </c>
    </row>
    <row r="1431" spans="1:47" s="2" customFormat="1" ht="48.75">
      <c r="A1431" s="35"/>
      <c r="B1431" s="36"/>
      <c r="C1431" s="37"/>
      <c r="D1431" s="194" t="s">
        <v>141</v>
      </c>
      <c r="E1431" s="37"/>
      <c r="F1431" s="195" t="s">
        <v>1471</v>
      </c>
      <c r="G1431" s="37"/>
      <c r="H1431" s="37"/>
      <c r="I1431" s="196"/>
      <c r="J1431" s="37"/>
      <c r="K1431" s="37"/>
      <c r="L1431" s="40"/>
      <c r="M1431" s="197"/>
      <c r="N1431" s="198"/>
      <c r="O1431" s="72"/>
      <c r="P1431" s="72"/>
      <c r="Q1431" s="72"/>
      <c r="R1431" s="72"/>
      <c r="S1431" s="72"/>
      <c r="T1431" s="73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T1431" s="18" t="s">
        <v>141</v>
      </c>
      <c r="AU1431" s="18" t="s">
        <v>86</v>
      </c>
    </row>
    <row r="1432" spans="1:65" s="2" customFormat="1" ht="37.9" customHeight="1">
      <c r="A1432" s="35"/>
      <c r="B1432" s="36"/>
      <c r="C1432" s="180" t="s">
        <v>1472</v>
      </c>
      <c r="D1432" s="180" t="s">
        <v>136</v>
      </c>
      <c r="E1432" s="181" t="s">
        <v>1473</v>
      </c>
      <c r="F1432" s="182" t="s">
        <v>1474</v>
      </c>
      <c r="G1432" s="183" t="s">
        <v>663</v>
      </c>
      <c r="H1432" s="184">
        <v>32</v>
      </c>
      <c r="I1432" s="185"/>
      <c r="J1432" s="186">
        <f>ROUND(I1432*H1432,2)</f>
        <v>0</v>
      </c>
      <c r="K1432" s="187"/>
      <c r="L1432" s="40"/>
      <c r="M1432" s="188" t="s">
        <v>1</v>
      </c>
      <c r="N1432" s="189" t="s">
        <v>41</v>
      </c>
      <c r="O1432" s="72"/>
      <c r="P1432" s="190">
        <f>O1432*H1432</f>
        <v>0</v>
      </c>
      <c r="Q1432" s="190">
        <v>0</v>
      </c>
      <c r="R1432" s="190">
        <f>Q1432*H1432</f>
        <v>0</v>
      </c>
      <c r="S1432" s="190">
        <v>0</v>
      </c>
      <c r="T1432" s="191">
        <f>S1432*H1432</f>
        <v>0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R1432" s="192" t="s">
        <v>171</v>
      </c>
      <c r="AT1432" s="192" t="s">
        <v>136</v>
      </c>
      <c r="AU1432" s="192" t="s">
        <v>86</v>
      </c>
      <c r="AY1432" s="18" t="s">
        <v>135</v>
      </c>
      <c r="BE1432" s="193">
        <f>IF(N1432="základní",J1432,0)</f>
        <v>0</v>
      </c>
      <c r="BF1432" s="193">
        <f>IF(N1432="snížená",J1432,0)</f>
        <v>0</v>
      </c>
      <c r="BG1432" s="193">
        <f>IF(N1432="zákl. přenesená",J1432,0)</f>
        <v>0</v>
      </c>
      <c r="BH1432" s="193">
        <f>IF(N1432="sníž. přenesená",J1432,0)</f>
        <v>0</v>
      </c>
      <c r="BI1432" s="193">
        <f>IF(N1432="nulová",J1432,0)</f>
        <v>0</v>
      </c>
      <c r="BJ1432" s="18" t="s">
        <v>84</v>
      </c>
      <c r="BK1432" s="193">
        <f>ROUND(I1432*H1432,2)</f>
        <v>0</v>
      </c>
      <c r="BL1432" s="18" t="s">
        <v>171</v>
      </c>
      <c r="BM1432" s="192" t="s">
        <v>1475</v>
      </c>
    </row>
    <row r="1433" spans="1:47" s="2" customFormat="1" ht="19.5">
      <c r="A1433" s="35"/>
      <c r="B1433" s="36"/>
      <c r="C1433" s="37"/>
      <c r="D1433" s="194" t="s">
        <v>141</v>
      </c>
      <c r="E1433" s="37"/>
      <c r="F1433" s="195" t="s">
        <v>1476</v>
      </c>
      <c r="G1433" s="37"/>
      <c r="H1433" s="37"/>
      <c r="I1433" s="196"/>
      <c r="J1433" s="37"/>
      <c r="K1433" s="37"/>
      <c r="L1433" s="40"/>
      <c r="M1433" s="197"/>
      <c r="N1433" s="198"/>
      <c r="O1433" s="72"/>
      <c r="P1433" s="72"/>
      <c r="Q1433" s="72"/>
      <c r="R1433" s="72"/>
      <c r="S1433" s="72"/>
      <c r="T1433" s="73"/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T1433" s="18" t="s">
        <v>141</v>
      </c>
      <c r="AU1433" s="18" t="s">
        <v>86</v>
      </c>
    </row>
    <row r="1434" spans="1:65" s="2" customFormat="1" ht="44.25" customHeight="1">
      <c r="A1434" s="35"/>
      <c r="B1434" s="36"/>
      <c r="C1434" s="180" t="s">
        <v>829</v>
      </c>
      <c r="D1434" s="180" t="s">
        <v>136</v>
      </c>
      <c r="E1434" s="181" t="s">
        <v>1477</v>
      </c>
      <c r="F1434" s="182" t="s">
        <v>1478</v>
      </c>
      <c r="G1434" s="183" t="s">
        <v>663</v>
      </c>
      <c r="H1434" s="184">
        <v>1</v>
      </c>
      <c r="I1434" s="185"/>
      <c r="J1434" s="186">
        <f>ROUND(I1434*H1434,2)</f>
        <v>0</v>
      </c>
      <c r="K1434" s="187"/>
      <c r="L1434" s="40"/>
      <c r="M1434" s="188" t="s">
        <v>1</v>
      </c>
      <c r="N1434" s="189" t="s">
        <v>41</v>
      </c>
      <c r="O1434" s="72"/>
      <c r="P1434" s="190">
        <f>O1434*H1434</f>
        <v>0</v>
      </c>
      <c r="Q1434" s="190">
        <v>0</v>
      </c>
      <c r="R1434" s="190">
        <f>Q1434*H1434</f>
        <v>0</v>
      </c>
      <c r="S1434" s="190">
        <v>0</v>
      </c>
      <c r="T1434" s="191">
        <f>S1434*H1434</f>
        <v>0</v>
      </c>
      <c r="U1434" s="35"/>
      <c r="V1434" s="35"/>
      <c r="W1434" s="35"/>
      <c r="X1434" s="35"/>
      <c r="Y1434" s="35"/>
      <c r="Z1434" s="35"/>
      <c r="AA1434" s="35"/>
      <c r="AB1434" s="35"/>
      <c r="AC1434" s="35"/>
      <c r="AD1434" s="35"/>
      <c r="AE1434" s="35"/>
      <c r="AR1434" s="192" t="s">
        <v>171</v>
      </c>
      <c r="AT1434" s="192" t="s">
        <v>136</v>
      </c>
      <c r="AU1434" s="192" t="s">
        <v>86</v>
      </c>
      <c r="AY1434" s="18" t="s">
        <v>135</v>
      </c>
      <c r="BE1434" s="193">
        <f>IF(N1434="základní",J1434,0)</f>
        <v>0</v>
      </c>
      <c r="BF1434" s="193">
        <f>IF(N1434="snížená",J1434,0)</f>
        <v>0</v>
      </c>
      <c r="BG1434" s="193">
        <f>IF(N1434="zákl. přenesená",J1434,0)</f>
        <v>0</v>
      </c>
      <c r="BH1434" s="193">
        <f>IF(N1434="sníž. přenesená",J1434,0)</f>
        <v>0</v>
      </c>
      <c r="BI1434" s="193">
        <f>IF(N1434="nulová",J1434,0)</f>
        <v>0</v>
      </c>
      <c r="BJ1434" s="18" t="s">
        <v>84</v>
      </c>
      <c r="BK1434" s="193">
        <f>ROUND(I1434*H1434,2)</f>
        <v>0</v>
      </c>
      <c r="BL1434" s="18" t="s">
        <v>171</v>
      </c>
      <c r="BM1434" s="192" t="s">
        <v>1479</v>
      </c>
    </row>
    <row r="1435" spans="1:47" s="2" customFormat="1" ht="29.25">
      <c r="A1435" s="35"/>
      <c r="B1435" s="36"/>
      <c r="C1435" s="37"/>
      <c r="D1435" s="194" t="s">
        <v>141</v>
      </c>
      <c r="E1435" s="37"/>
      <c r="F1435" s="195" t="s">
        <v>1480</v>
      </c>
      <c r="G1435" s="37"/>
      <c r="H1435" s="37"/>
      <c r="I1435" s="196"/>
      <c r="J1435" s="37"/>
      <c r="K1435" s="37"/>
      <c r="L1435" s="40"/>
      <c r="M1435" s="197"/>
      <c r="N1435" s="198"/>
      <c r="O1435" s="72"/>
      <c r="P1435" s="72"/>
      <c r="Q1435" s="72"/>
      <c r="R1435" s="72"/>
      <c r="S1435" s="72"/>
      <c r="T1435" s="73"/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T1435" s="18" t="s">
        <v>141</v>
      </c>
      <c r="AU1435" s="18" t="s">
        <v>86</v>
      </c>
    </row>
    <row r="1436" spans="1:65" s="2" customFormat="1" ht="66.75" customHeight="1">
      <c r="A1436" s="35"/>
      <c r="B1436" s="36"/>
      <c r="C1436" s="180" t="s">
        <v>1481</v>
      </c>
      <c r="D1436" s="180" t="s">
        <v>136</v>
      </c>
      <c r="E1436" s="181" t="s">
        <v>1482</v>
      </c>
      <c r="F1436" s="182" t="s">
        <v>1483</v>
      </c>
      <c r="G1436" s="183" t="s">
        <v>231</v>
      </c>
      <c r="H1436" s="184">
        <v>2</v>
      </c>
      <c r="I1436" s="185"/>
      <c r="J1436" s="186">
        <f>ROUND(I1436*H1436,2)</f>
        <v>0</v>
      </c>
      <c r="K1436" s="187"/>
      <c r="L1436" s="40"/>
      <c r="M1436" s="188" t="s">
        <v>1</v>
      </c>
      <c r="N1436" s="189" t="s">
        <v>41</v>
      </c>
      <c r="O1436" s="72"/>
      <c r="P1436" s="190">
        <f>O1436*H1436</f>
        <v>0</v>
      </c>
      <c r="Q1436" s="190">
        <v>0</v>
      </c>
      <c r="R1436" s="190">
        <f>Q1436*H1436</f>
        <v>0</v>
      </c>
      <c r="S1436" s="190">
        <v>0</v>
      </c>
      <c r="T1436" s="191">
        <f>S1436*H1436</f>
        <v>0</v>
      </c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R1436" s="192" t="s">
        <v>171</v>
      </c>
      <c r="AT1436" s="192" t="s">
        <v>136</v>
      </c>
      <c r="AU1436" s="192" t="s">
        <v>86</v>
      </c>
      <c r="AY1436" s="18" t="s">
        <v>135</v>
      </c>
      <c r="BE1436" s="193">
        <f>IF(N1436="základní",J1436,0)</f>
        <v>0</v>
      </c>
      <c r="BF1436" s="193">
        <f>IF(N1436="snížená",J1436,0)</f>
        <v>0</v>
      </c>
      <c r="BG1436" s="193">
        <f>IF(N1436="zákl. přenesená",J1436,0)</f>
        <v>0</v>
      </c>
      <c r="BH1436" s="193">
        <f>IF(N1436="sníž. přenesená",J1436,0)</f>
        <v>0</v>
      </c>
      <c r="BI1436" s="193">
        <f>IF(N1436="nulová",J1436,0)</f>
        <v>0</v>
      </c>
      <c r="BJ1436" s="18" t="s">
        <v>84</v>
      </c>
      <c r="BK1436" s="193">
        <f>ROUND(I1436*H1436,2)</f>
        <v>0</v>
      </c>
      <c r="BL1436" s="18" t="s">
        <v>171</v>
      </c>
      <c r="BM1436" s="192" t="s">
        <v>1484</v>
      </c>
    </row>
    <row r="1437" spans="1:47" s="2" customFormat="1" ht="117">
      <c r="A1437" s="35"/>
      <c r="B1437" s="36"/>
      <c r="C1437" s="37"/>
      <c r="D1437" s="194" t="s">
        <v>141</v>
      </c>
      <c r="E1437" s="37"/>
      <c r="F1437" s="195" t="s">
        <v>1485</v>
      </c>
      <c r="G1437" s="37"/>
      <c r="H1437" s="37"/>
      <c r="I1437" s="196"/>
      <c r="J1437" s="37"/>
      <c r="K1437" s="37"/>
      <c r="L1437" s="40"/>
      <c r="M1437" s="197"/>
      <c r="N1437" s="198"/>
      <c r="O1437" s="72"/>
      <c r="P1437" s="72"/>
      <c r="Q1437" s="72"/>
      <c r="R1437" s="72"/>
      <c r="S1437" s="72"/>
      <c r="T1437" s="73"/>
      <c r="U1437" s="35"/>
      <c r="V1437" s="35"/>
      <c r="W1437" s="35"/>
      <c r="X1437" s="35"/>
      <c r="Y1437" s="35"/>
      <c r="Z1437" s="35"/>
      <c r="AA1437" s="35"/>
      <c r="AB1437" s="35"/>
      <c r="AC1437" s="35"/>
      <c r="AD1437" s="35"/>
      <c r="AE1437" s="35"/>
      <c r="AT1437" s="18" t="s">
        <v>141</v>
      </c>
      <c r="AU1437" s="18" t="s">
        <v>86</v>
      </c>
    </row>
    <row r="1438" spans="1:65" s="2" customFormat="1" ht="55.5" customHeight="1">
      <c r="A1438" s="35"/>
      <c r="B1438" s="36"/>
      <c r="C1438" s="180" t="s">
        <v>833</v>
      </c>
      <c r="D1438" s="180" t="s">
        <v>136</v>
      </c>
      <c r="E1438" s="181" t="s">
        <v>1486</v>
      </c>
      <c r="F1438" s="182" t="s">
        <v>1487</v>
      </c>
      <c r="G1438" s="183" t="s">
        <v>231</v>
      </c>
      <c r="H1438" s="184">
        <v>1</v>
      </c>
      <c r="I1438" s="185"/>
      <c r="J1438" s="186">
        <f>ROUND(I1438*H1438,2)</f>
        <v>0</v>
      </c>
      <c r="K1438" s="187"/>
      <c r="L1438" s="40"/>
      <c r="M1438" s="188" t="s">
        <v>1</v>
      </c>
      <c r="N1438" s="189" t="s">
        <v>41</v>
      </c>
      <c r="O1438" s="72"/>
      <c r="P1438" s="190">
        <f>O1438*H1438</f>
        <v>0</v>
      </c>
      <c r="Q1438" s="190">
        <v>0</v>
      </c>
      <c r="R1438" s="190">
        <f>Q1438*H1438</f>
        <v>0</v>
      </c>
      <c r="S1438" s="190">
        <v>0</v>
      </c>
      <c r="T1438" s="191">
        <f>S1438*H1438</f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2" t="s">
        <v>171</v>
      </c>
      <c r="AT1438" s="192" t="s">
        <v>136</v>
      </c>
      <c r="AU1438" s="192" t="s">
        <v>86</v>
      </c>
      <c r="AY1438" s="18" t="s">
        <v>135</v>
      </c>
      <c r="BE1438" s="193">
        <f>IF(N1438="základní",J1438,0)</f>
        <v>0</v>
      </c>
      <c r="BF1438" s="193">
        <f>IF(N1438="snížená",J1438,0)</f>
        <v>0</v>
      </c>
      <c r="BG1438" s="193">
        <f>IF(N1438="zákl. přenesená",J1438,0)</f>
        <v>0</v>
      </c>
      <c r="BH1438" s="193">
        <f>IF(N1438="sníž. přenesená",J1438,0)</f>
        <v>0</v>
      </c>
      <c r="BI1438" s="193">
        <f>IF(N1438="nulová",J1438,0)</f>
        <v>0</v>
      </c>
      <c r="BJ1438" s="18" t="s">
        <v>84</v>
      </c>
      <c r="BK1438" s="193">
        <f>ROUND(I1438*H1438,2)</f>
        <v>0</v>
      </c>
      <c r="BL1438" s="18" t="s">
        <v>171</v>
      </c>
      <c r="BM1438" s="192" t="s">
        <v>1488</v>
      </c>
    </row>
    <row r="1439" spans="1:47" s="2" customFormat="1" ht="58.5">
      <c r="A1439" s="35"/>
      <c r="B1439" s="36"/>
      <c r="C1439" s="37"/>
      <c r="D1439" s="194" t="s">
        <v>141</v>
      </c>
      <c r="E1439" s="37"/>
      <c r="F1439" s="195" t="s">
        <v>1489</v>
      </c>
      <c r="G1439" s="37"/>
      <c r="H1439" s="37"/>
      <c r="I1439" s="196"/>
      <c r="J1439" s="37"/>
      <c r="K1439" s="37"/>
      <c r="L1439" s="40"/>
      <c r="M1439" s="197"/>
      <c r="N1439" s="198"/>
      <c r="O1439" s="72"/>
      <c r="P1439" s="72"/>
      <c r="Q1439" s="72"/>
      <c r="R1439" s="72"/>
      <c r="S1439" s="72"/>
      <c r="T1439" s="73"/>
      <c r="U1439" s="35"/>
      <c r="V1439" s="35"/>
      <c r="W1439" s="35"/>
      <c r="X1439" s="35"/>
      <c r="Y1439" s="35"/>
      <c r="Z1439" s="35"/>
      <c r="AA1439" s="35"/>
      <c r="AB1439" s="35"/>
      <c r="AC1439" s="35"/>
      <c r="AD1439" s="35"/>
      <c r="AE1439" s="35"/>
      <c r="AT1439" s="18" t="s">
        <v>141</v>
      </c>
      <c r="AU1439" s="18" t="s">
        <v>86</v>
      </c>
    </row>
    <row r="1440" spans="1:65" s="2" customFormat="1" ht="62.65" customHeight="1">
      <c r="A1440" s="35"/>
      <c r="B1440" s="36"/>
      <c r="C1440" s="180" t="s">
        <v>1490</v>
      </c>
      <c r="D1440" s="180" t="s">
        <v>136</v>
      </c>
      <c r="E1440" s="181" t="s">
        <v>1491</v>
      </c>
      <c r="F1440" s="182" t="s">
        <v>1492</v>
      </c>
      <c r="G1440" s="183" t="s">
        <v>231</v>
      </c>
      <c r="H1440" s="184">
        <v>1</v>
      </c>
      <c r="I1440" s="185"/>
      <c r="J1440" s="186">
        <f>ROUND(I1440*H1440,2)</f>
        <v>0</v>
      </c>
      <c r="K1440" s="187"/>
      <c r="L1440" s="40"/>
      <c r="M1440" s="188" t="s">
        <v>1</v>
      </c>
      <c r="N1440" s="189" t="s">
        <v>41</v>
      </c>
      <c r="O1440" s="72"/>
      <c r="P1440" s="190">
        <f>O1440*H1440</f>
        <v>0</v>
      </c>
      <c r="Q1440" s="190">
        <v>0</v>
      </c>
      <c r="R1440" s="190">
        <f>Q1440*H1440</f>
        <v>0</v>
      </c>
      <c r="S1440" s="190">
        <v>0</v>
      </c>
      <c r="T1440" s="191">
        <f>S1440*H1440</f>
        <v>0</v>
      </c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R1440" s="192" t="s">
        <v>171</v>
      </c>
      <c r="AT1440" s="192" t="s">
        <v>136</v>
      </c>
      <c r="AU1440" s="192" t="s">
        <v>86</v>
      </c>
      <c r="AY1440" s="18" t="s">
        <v>135</v>
      </c>
      <c r="BE1440" s="193">
        <f>IF(N1440="základní",J1440,0)</f>
        <v>0</v>
      </c>
      <c r="BF1440" s="193">
        <f>IF(N1440="snížená",J1440,0)</f>
        <v>0</v>
      </c>
      <c r="BG1440" s="193">
        <f>IF(N1440="zákl. přenesená",J1440,0)</f>
        <v>0</v>
      </c>
      <c r="BH1440" s="193">
        <f>IF(N1440="sníž. přenesená",J1440,0)</f>
        <v>0</v>
      </c>
      <c r="BI1440" s="193">
        <f>IF(N1440="nulová",J1440,0)</f>
        <v>0</v>
      </c>
      <c r="BJ1440" s="18" t="s">
        <v>84</v>
      </c>
      <c r="BK1440" s="193">
        <f>ROUND(I1440*H1440,2)</f>
        <v>0</v>
      </c>
      <c r="BL1440" s="18" t="s">
        <v>171</v>
      </c>
      <c r="BM1440" s="192" t="s">
        <v>1493</v>
      </c>
    </row>
    <row r="1441" spans="1:47" s="2" customFormat="1" ht="68.25">
      <c r="A1441" s="35"/>
      <c r="B1441" s="36"/>
      <c r="C1441" s="37"/>
      <c r="D1441" s="194" t="s">
        <v>141</v>
      </c>
      <c r="E1441" s="37"/>
      <c r="F1441" s="195" t="s">
        <v>1494</v>
      </c>
      <c r="G1441" s="37"/>
      <c r="H1441" s="37"/>
      <c r="I1441" s="196"/>
      <c r="J1441" s="37"/>
      <c r="K1441" s="37"/>
      <c r="L1441" s="40"/>
      <c r="M1441" s="197"/>
      <c r="N1441" s="198"/>
      <c r="O1441" s="72"/>
      <c r="P1441" s="72"/>
      <c r="Q1441" s="72"/>
      <c r="R1441" s="72"/>
      <c r="S1441" s="72"/>
      <c r="T1441" s="73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T1441" s="18" t="s">
        <v>141</v>
      </c>
      <c r="AU1441" s="18" t="s">
        <v>86</v>
      </c>
    </row>
    <row r="1442" spans="1:65" s="2" customFormat="1" ht="33" customHeight="1">
      <c r="A1442" s="35"/>
      <c r="B1442" s="36"/>
      <c r="C1442" s="180" t="s">
        <v>837</v>
      </c>
      <c r="D1442" s="180" t="s">
        <v>136</v>
      </c>
      <c r="E1442" s="181" t="s">
        <v>1495</v>
      </c>
      <c r="F1442" s="182" t="s">
        <v>1496</v>
      </c>
      <c r="G1442" s="183" t="s">
        <v>247</v>
      </c>
      <c r="H1442" s="184">
        <v>4.95</v>
      </c>
      <c r="I1442" s="185"/>
      <c r="J1442" s="186">
        <f>ROUND(I1442*H1442,2)</f>
        <v>0</v>
      </c>
      <c r="K1442" s="187"/>
      <c r="L1442" s="40"/>
      <c r="M1442" s="188" t="s">
        <v>1</v>
      </c>
      <c r="N1442" s="189" t="s">
        <v>41</v>
      </c>
      <c r="O1442" s="72"/>
      <c r="P1442" s="190">
        <f>O1442*H1442</f>
        <v>0</v>
      </c>
      <c r="Q1442" s="190">
        <v>0</v>
      </c>
      <c r="R1442" s="190">
        <f>Q1442*H1442</f>
        <v>0</v>
      </c>
      <c r="S1442" s="190">
        <v>0</v>
      </c>
      <c r="T1442" s="191">
        <f>S1442*H1442</f>
        <v>0</v>
      </c>
      <c r="U1442" s="35"/>
      <c r="V1442" s="35"/>
      <c r="W1442" s="35"/>
      <c r="X1442" s="35"/>
      <c r="Y1442" s="35"/>
      <c r="Z1442" s="35"/>
      <c r="AA1442" s="35"/>
      <c r="AB1442" s="35"/>
      <c r="AC1442" s="35"/>
      <c r="AD1442" s="35"/>
      <c r="AE1442" s="35"/>
      <c r="AR1442" s="192" t="s">
        <v>171</v>
      </c>
      <c r="AT1442" s="192" t="s">
        <v>136</v>
      </c>
      <c r="AU1442" s="192" t="s">
        <v>86</v>
      </c>
      <c r="AY1442" s="18" t="s">
        <v>135</v>
      </c>
      <c r="BE1442" s="193">
        <f>IF(N1442="základní",J1442,0)</f>
        <v>0</v>
      </c>
      <c r="BF1442" s="193">
        <f>IF(N1442="snížená",J1442,0)</f>
        <v>0</v>
      </c>
      <c r="BG1442" s="193">
        <f>IF(N1442="zákl. přenesená",J1442,0)</f>
        <v>0</v>
      </c>
      <c r="BH1442" s="193">
        <f>IF(N1442="sníž. přenesená",J1442,0)</f>
        <v>0</v>
      </c>
      <c r="BI1442" s="193">
        <f>IF(N1442="nulová",J1442,0)</f>
        <v>0</v>
      </c>
      <c r="BJ1442" s="18" t="s">
        <v>84</v>
      </c>
      <c r="BK1442" s="193">
        <f>ROUND(I1442*H1442,2)</f>
        <v>0</v>
      </c>
      <c r="BL1442" s="18" t="s">
        <v>171</v>
      </c>
      <c r="BM1442" s="192" t="s">
        <v>1497</v>
      </c>
    </row>
    <row r="1443" spans="1:47" s="2" customFormat="1" ht="58.5">
      <c r="A1443" s="35"/>
      <c r="B1443" s="36"/>
      <c r="C1443" s="37"/>
      <c r="D1443" s="194" t="s">
        <v>141</v>
      </c>
      <c r="E1443" s="37"/>
      <c r="F1443" s="195" t="s">
        <v>1498</v>
      </c>
      <c r="G1443" s="37"/>
      <c r="H1443" s="37"/>
      <c r="I1443" s="196"/>
      <c r="J1443" s="37"/>
      <c r="K1443" s="37"/>
      <c r="L1443" s="40"/>
      <c r="M1443" s="197"/>
      <c r="N1443" s="198"/>
      <c r="O1443" s="72"/>
      <c r="P1443" s="72"/>
      <c r="Q1443" s="72"/>
      <c r="R1443" s="72"/>
      <c r="S1443" s="72"/>
      <c r="T1443" s="73"/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T1443" s="18" t="s">
        <v>141</v>
      </c>
      <c r="AU1443" s="18" t="s">
        <v>86</v>
      </c>
    </row>
    <row r="1444" spans="1:65" s="2" customFormat="1" ht="66.75" customHeight="1">
      <c r="A1444" s="35"/>
      <c r="B1444" s="36"/>
      <c r="C1444" s="180" t="s">
        <v>1499</v>
      </c>
      <c r="D1444" s="180" t="s">
        <v>136</v>
      </c>
      <c r="E1444" s="181" t="s">
        <v>1500</v>
      </c>
      <c r="F1444" s="182" t="s">
        <v>1501</v>
      </c>
      <c r="G1444" s="183" t="s">
        <v>231</v>
      </c>
      <c r="H1444" s="184">
        <v>1</v>
      </c>
      <c r="I1444" s="185"/>
      <c r="J1444" s="186">
        <f>ROUND(I1444*H1444,2)</f>
        <v>0</v>
      </c>
      <c r="K1444" s="187"/>
      <c r="L1444" s="40"/>
      <c r="M1444" s="188" t="s">
        <v>1</v>
      </c>
      <c r="N1444" s="189" t="s">
        <v>41</v>
      </c>
      <c r="O1444" s="72"/>
      <c r="P1444" s="190">
        <f>O1444*H1444</f>
        <v>0</v>
      </c>
      <c r="Q1444" s="190">
        <v>0</v>
      </c>
      <c r="R1444" s="190">
        <f>Q1444*H1444</f>
        <v>0</v>
      </c>
      <c r="S1444" s="190">
        <v>0</v>
      </c>
      <c r="T1444" s="191">
        <f>S1444*H1444</f>
        <v>0</v>
      </c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R1444" s="192" t="s">
        <v>171</v>
      </c>
      <c r="AT1444" s="192" t="s">
        <v>136</v>
      </c>
      <c r="AU1444" s="192" t="s">
        <v>86</v>
      </c>
      <c r="AY1444" s="18" t="s">
        <v>135</v>
      </c>
      <c r="BE1444" s="193">
        <f>IF(N1444="základní",J1444,0)</f>
        <v>0</v>
      </c>
      <c r="BF1444" s="193">
        <f>IF(N1444="snížená",J1444,0)</f>
        <v>0</v>
      </c>
      <c r="BG1444" s="193">
        <f>IF(N1444="zákl. přenesená",J1444,0)</f>
        <v>0</v>
      </c>
      <c r="BH1444" s="193">
        <f>IF(N1444="sníž. přenesená",J1444,0)</f>
        <v>0</v>
      </c>
      <c r="BI1444" s="193">
        <f>IF(N1444="nulová",J1444,0)</f>
        <v>0</v>
      </c>
      <c r="BJ1444" s="18" t="s">
        <v>84</v>
      </c>
      <c r="BK1444" s="193">
        <f>ROUND(I1444*H1444,2)</f>
        <v>0</v>
      </c>
      <c r="BL1444" s="18" t="s">
        <v>171</v>
      </c>
      <c r="BM1444" s="192" t="s">
        <v>1502</v>
      </c>
    </row>
    <row r="1445" spans="1:65" s="2" customFormat="1" ht="37.9" customHeight="1">
      <c r="A1445" s="35"/>
      <c r="B1445" s="36"/>
      <c r="C1445" s="180" t="s">
        <v>844</v>
      </c>
      <c r="D1445" s="180" t="s">
        <v>136</v>
      </c>
      <c r="E1445" s="181" t="s">
        <v>1503</v>
      </c>
      <c r="F1445" s="182" t="s">
        <v>1504</v>
      </c>
      <c r="G1445" s="183" t="s">
        <v>247</v>
      </c>
      <c r="H1445" s="184">
        <v>21</v>
      </c>
      <c r="I1445" s="185"/>
      <c r="J1445" s="186">
        <f>ROUND(I1445*H1445,2)</f>
        <v>0</v>
      </c>
      <c r="K1445" s="187"/>
      <c r="L1445" s="40"/>
      <c r="M1445" s="188" t="s">
        <v>1</v>
      </c>
      <c r="N1445" s="189" t="s">
        <v>41</v>
      </c>
      <c r="O1445" s="72"/>
      <c r="P1445" s="190">
        <f>O1445*H1445</f>
        <v>0</v>
      </c>
      <c r="Q1445" s="190">
        <v>0</v>
      </c>
      <c r="R1445" s="190">
        <f>Q1445*H1445</f>
        <v>0</v>
      </c>
      <c r="S1445" s="190">
        <v>0</v>
      </c>
      <c r="T1445" s="191">
        <f>S1445*H1445</f>
        <v>0</v>
      </c>
      <c r="U1445" s="35"/>
      <c r="V1445" s="35"/>
      <c r="W1445" s="35"/>
      <c r="X1445" s="35"/>
      <c r="Y1445" s="35"/>
      <c r="Z1445" s="35"/>
      <c r="AA1445" s="35"/>
      <c r="AB1445" s="35"/>
      <c r="AC1445" s="35"/>
      <c r="AD1445" s="35"/>
      <c r="AE1445" s="35"/>
      <c r="AR1445" s="192" t="s">
        <v>171</v>
      </c>
      <c r="AT1445" s="192" t="s">
        <v>136</v>
      </c>
      <c r="AU1445" s="192" t="s">
        <v>86</v>
      </c>
      <c r="AY1445" s="18" t="s">
        <v>135</v>
      </c>
      <c r="BE1445" s="193">
        <f>IF(N1445="základní",J1445,0)</f>
        <v>0</v>
      </c>
      <c r="BF1445" s="193">
        <f>IF(N1445="snížená",J1445,0)</f>
        <v>0</v>
      </c>
      <c r="BG1445" s="193">
        <f>IF(N1445="zákl. přenesená",J1445,0)</f>
        <v>0</v>
      </c>
      <c r="BH1445" s="193">
        <f>IF(N1445="sníž. přenesená",J1445,0)</f>
        <v>0</v>
      </c>
      <c r="BI1445" s="193">
        <f>IF(N1445="nulová",J1445,0)</f>
        <v>0</v>
      </c>
      <c r="BJ1445" s="18" t="s">
        <v>84</v>
      </c>
      <c r="BK1445" s="193">
        <f>ROUND(I1445*H1445,2)</f>
        <v>0</v>
      </c>
      <c r="BL1445" s="18" t="s">
        <v>171</v>
      </c>
      <c r="BM1445" s="192" t="s">
        <v>1505</v>
      </c>
    </row>
    <row r="1446" spans="1:65" s="2" customFormat="1" ht="66.75" customHeight="1">
      <c r="A1446" s="35"/>
      <c r="B1446" s="36"/>
      <c r="C1446" s="180" t="s">
        <v>1253</v>
      </c>
      <c r="D1446" s="180" t="s">
        <v>136</v>
      </c>
      <c r="E1446" s="181" t="s">
        <v>1506</v>
      </c>
      <c r="F1446" s="182" t="s">
        <v>1507</v>
      </c>
      <c r="G1446" s="183" t="s">
        <v>247</v>
      </c>
      <c r="H1446" s="184">
        <v>39.05</v>
      </c>
      <c r="I1446" s="185"/>
      <c r="J1446" s="186">
        <f>ROUND(I1446*H1446,2)</f>
        <v>0</v>
      </c>
      <c r="K1446" s="187"/>
      <c r="L1446" s="40"/>
      <c r="M1446" s="188" t="s">
        <v>1</v>
      </c>
      <c r="N1446" s="189" t="s">
        <v>41</v>
      </c>
      <c r="O1446" s="72"/>
      <c r="P1446" s="190">
        <f>O1446*H1446</f>
        <v>0</v>
      </c>
      <c r="Q1446" s="190">
        <v>0</v>
      </c>
      <c r="R1446" s="190">
        <f>Q1446*H1446</f>
        <v>0</v>
      </c>
      <c r="S1446" s="190">
        <v>0</v>
      </c>
      <c r="T1446" s="191">
        <f>S1446*H1446</f>
        <v>0</v>
      </c>
      <c r="U1446" s="35"/>
      <c r="V1446" s="35"/>
      <c r="W1446" s="35"/>
      <c r="X1446" s="35"/>
      <c r="Y1446" s="35"/>
      <c r="Z1446" s="35"/>
      <c r="AA1446" s="35"/>
      <c r="AB1446" s="35"/>
      <c r="AC1446" s="35"/>
      <c r="AD1446" s="35"/>
      <c r="AE1446" s="35"/>
      <c r="AR1446" s="192" t="s">
        <v>171</v>
      </c>
      <c r="AT1446" s="192" t="s">
        <v>136</v>
      </c>
      <c r="AU1446" s="192" t="s">
        <v>86</v>
      </c>
      <c r="AY1446" s="18" t="s">
        <v>135</v>
      </c>
      <c r="BE1446" s="193">
        <f>IF(N1446="základní",J1446,0)</f>
        <v>0</v>
      </c>
      <c r="BF1446" s="193">
        <f>IF(N1446="snížená",J1446,0)</f>
        <v>0</v>
      </c>
      <c r="BG1446" s="193">
        <f>IF(N1446="zákl. přenesená",J1446,0)</f>
        <v>0</v>
      </c>
      <c r="BH1446" s="193">
        <f>IF(N1446="sníž. přenesená",J1446,0)</f>
        <v>0</v>
      </c>
      <c r="BI1446" s="193">
        <f>IF(N1446="nulová",J1446,0)</f>
        <v>0</v>
      </c>
      <c r="BJ1446" s="18" t="s">
        <v>84</v>
      </c>
      <c r="BK1446" s="193">
        <f>ROUND(I1446*H1446,2)</f>
        <v>0</v>
      </c>
      <c r="BL1446" s="18" t="s">
        <v>171</v>
      </c>
      <c r="BM1446" s="192" t="s">
        <v>1508</v>
      </c>
    </row>
    <row r="1447" spans="1:47" s="2" customFormat="1" ht="175.5">
      <c r="A1447" s="35"/>
      <c r="B1447" s="36"/>
      <c r="C1447" s="37"/>
      <c r="D1447" s="194" t="s">
        <v>141</v>
      </c>
      <c r="E1447" s="37"/>
      <c r="F1447" s="195" t="s">
        <v>1509</v>
      </c>
      <c r="G1447" s="37"/>
      <c r="H1447" s="37"/>
      <c r="I1447" s="196"/>
      <c r="J1447" s="37"/>
      <c r="K1447" s="37"/>
      <c r="L1447" s="40"/>
      <c r="M1447" s="197"/>
      <c r="N1447" s="198"/>
      <c r="O1447" s="72"/>
      <c r="P1447" s="72"/>
      <c r="Q1447" s="72"/>
      <c r="R1447" s="72"/>
      <c r="S1447" s="72"/>
      <c r="T1447" s="73"/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T1447" s="18" t="s">
        <v>141</v>
      </c>
      <c r="AU1447" s="18" t="s">
        <v>86</v>
      </c>
    </row>
    <row r="1448" spans="1:65" s="2" customFormat="1" ht="44.25" customHeight="1">
      <c r="A1448" s="35"/>
      <c r="B1448" s="36"/>
      <c r="C1448" s="180" t="s">
        <v>849</v>
      </c>
      <c r="D1448" s="180" t="s">
        <v>136</v>
      </c>
      <c r="E1448" s="181" t="s">
        <v>1510</v>
      </c>
      <c r="F1448" s="182" t="s">
        <v>1511</v>
      </c>
      <c r="G1448" s="183" t="s">
        <v>663</v>
      </c>
      <c r="H1448" s="184">
        <v>1</v>
      </c>
      <c r="I1448" s="185"/>
      <c r="J1448" s="186">
        <f>ROUND(I1448*H1448,2)</f>
        <v>0</v>
      </c>
      <c r="K1448" s="187"/>
      <c r="L1448" s="40"/>
      <c r="M1448" s="188" t="s">
        <v>1</v>
      </c>
      <c r="N1448" s="189" t="s">
        <v>41</v>
      </c>
      <c r="O1448" s="72"/>
      <c r="P1448" s="190">
        <f>O1448*H1448</f>
        <v>0</v>
      </c>
      <c r="Q1448" s="190">
        <v>0</v>
      </c>
      <c r="R1448" s="190">
        <f>Q1448*H1448</f>
        <v>0</v>
      </c>
      <c r="S1448" s="190">
        <v>0</v>
      </c>
      <c r="T1448" s="191">
        <f>S1448*H1448</f>
        <v>0</v>
      </c>
      <c r="U1448" s="35"/>
      <c r="V1448" s="35"/>
      <c r="W1448" s="35"/>
      <c r="X1448" s="35"/>
      <c r="Y1448" s="35"/>
      <c r="Z1448" s="35"/>
      <c r="AA1448" s="35"/>
      <c r="AB1448" s="35"/>
      <c r="AC1448" s="35"/>
      <c r="AD1448" s="35"/>
      <c r="AE1448" s="35"/>
      <c r="AR1448" s="192" t="s">
        <v>171</v>
      </c>
      <c r="AT1448" s="192" t="s">
        <v>136</v>
      </c>
      <c r="AU1448" s="192" t="s">
        <v>86</v>
      </c>
      <c r="AY1448" s="18" t="s">
        <v>135</v>
      </c>
      <c r="BE1448" s="193">
        <f>IF(N1448="základní",J1448,0)</f>
        <v>0</v>
      </c>
      <c r="BF1448" s="193">
        <f>IF(N1448="snížená",J1448,0)</f>
        <v>0</v>
      </c>
      <c r="BG1448" s="193">
        <f>IF(N1448="zákl. přenesená",J1448,0)</f>
        <v>0</v>
      </c>
      <c r="BH1448" s="193">
        <f>IF(N1448="sníž. přenesená",J1448,0)</f>
        <v>0</v>
      </c>
      <c r="BI1448" s="193">
        <f>IF(N1448="nulová",J1448,0)</f>
        <v>0</v>
      </c>
      <c r="BJ1448" s="18" t="s">
        <v>84</v>
      </c>
      <c r="BK1448" s="193">
        <f>ROUND(I1448*H1448,2)</f>
        <v>0</v>
      </c>
      <c r="BL1448" s="18" t="s">
        <v>171</v>
      </c>
      <c r="BM1448" s="192" t="s">
        <v>1512</v>
      </c>
    </row>
    <row r="1449" spans="1:47" s="2" customFormat="1" ht="29.25">
      <c r="A1449" s="35"/>
      <c r="B1449" s="36"/>
      <c r="C1449" s="37"/>
      <c r="D1449" s="194" t="s">
        <v>141</v>
      </c>
      <c r="E1449" s="37"/>
      <c r="F1449" s="195" t="s">
        <v>1513</v>
      </c>
      <c r="G1449" s="37"/>
      <c r="H1449" s="37"/>
      <c r="I1449" s="196"/>
      <c r="J1449" s="37"/>
      <c r="K1449" s="37"/>
      <c r="L1449" s="40"/>
      <c r="M1449" s="197"/>
      <c r="N1449" s="198"/>
      <c r="O1449" s="72"/>
      <c r="P1449" s="72"/>
      <c r="Q1449" s="72"/>
      <c r="R1449" s="72"/>
      <c r="S1449" s="72"/>
      <c r="T1449" s="73"/>
      <c r="U1449" s="35"/>
      <c r="V1449" s="35"/>
      <c r="W1449" s="35"/>
      <c r="X1449" s="35"/>
      <c r="Y1449" s="35"/>
      <c r="Z1449" s="35"/>
      <c r="AA1449" s="35"/>
      <c r="AB1449" s="35"/>
      <c r="AC1449" s="35"/>
      <c r="AD1449" s="35"/>
      <c r="AE1449" s="35"/>
      <c r="AT1449" s="18" t="s">
        <v>141</v>
      </c>
      <c r="AU1449" s="18" t="s">
        <v>86</v>
      </c>
    </row>
    <row r="1450" spans="1:65" s="2" customFormat="1" ht="44.25" customHeight="1">
      <c r="A1450" s="35"/>
      <c r="B1450" s="36"/>
      <c r="C1450" s="180" t="s">
        <v>1514</v>
      </c>
      <c r="D1450" s="180" t="s">
        <v>136</v>
      </c>
      <c r="E1450" s="181" t="s">
        <v>1515</v>
      </c>
      <c r="F1450" s="182" t="s">
        <v>1516</v>
      </c>
      <c r="G1450" s="183" t="s">
        <v>663</v>
      </c>
      <c r="H1450" s="184">
        <v>1</v>
      </c>
      <c r="I1450" s="185"/>
      <c r="J1450" s="186">
        <f>ROUND(I1450*H1450,2)</f>
        <v>0</v>
      </c>
      <c r="K1450" s="187"/>
      <c r="L1450" s="40"/>
      <c r="M1450" s="188" t="s">
        <v>1</v>
      </c>
      <c r="N1450" s="189" t="s">
        <v>41</v>
      </c>
      <c r="O1450" s="72"/>
      <c r="P1450" s="190">
        <f>O1450*H1450</f>
        <v>0</v>
      </c>
      <c r="Q1450" s="190">
        <v>0</v>
      </c>
      <c r="R1450" s="190">
        <f>Q1450*H1450</f>
        <v>0</v>
      </c>
      <c r="S1450" s="190">
        <v>0</v>
      </c>
      <c r="T1450" s="191">
        <f>S1450*H1450</f>
        <v>0</v>
      </c>
      <c r="U1450" s="35"/>
      <c r="V1450" s="35"/>
      <c r="W1450" s="35"/>
      <c r="X1450" s="35"/>
      <c r="Y1450" s="35"/>
      <c r="Z1450" s="35"/>
      <c r="AA1450" s="35"/>
      <c r="AB1450" s="35"/>
      <c r="AC1450" s="35"/>
      <c r="AD1450" s="35"/>
      <c r="AE1450" s="35"/>
      <c r="AR1450" s="192" t="s">
        <v>171</v>
      </c>
      <c r="AT1450" s="192" t="s">
        <v>136</v>
      </c>
      <c r="AU1450" s="192" t="s">
        <v>86</v>
      </c>
      <c r="AY1450" s="18" t="s">
        <v>135</v>
      </c>
      <c r="BE1450" s="193">
        <f>IF(N1450="základní",J1450,0)</f>
        <v>0</v>
      </c>
      <c r="BF1450" s="193">
        <f>IF(N1450="snížená",J1450,0)</f>
        <v>0</v>
      </c>
      <c r="BG1450" s="193">
        <f>IF(N1450="zákl. přenesená",J1450,0)</f>
        <v>0</v>
      </c>
      <c r="BH1450" s="193">
        <f>IF(N1450="sníž. přenesená",J1450,0)</f>
        <v>0</v>
      </c>
      <c r="BI1450" s="193">
        <f>IF(N1450="nulová",J1450,0)</f>
        <v>0</v>
      </c>
      <c r="BJ1450" s="18" t="s">
        <v>84</v>
      </c>
      <c r="BK1450" s="193">
        <f>ROUND(I1450*H1450,2)</f>
        <v>0</v>
      </c>
      <c r="BL1450" s="18" t="s">
        <v>171</v>
      </c>
      <c r="BM1450" s="192" t="s">
        <v>1517</v>
      </c>
    </row>
    <row r="1451" spans="1:47" s="2" customFormat="1" ht="78">
      <c r="A1451" s="35"/>
      <c r="B1451" s="36"/>
      <c r="C1451" s="37"/>
      <c r="D1451" s="194" t="s">
        <v>141</v>
      </c>
      <c r="E1451" s="37"/>
      <c r="F1451" s="195" t="s">
        <v>1518</v>
      </c>
      <c r="G1451" s="37"/>
      <c r="H1451" s="37"/>
      <c r="I1451" s="196"/>
      <c r="J1451" s="37"/>
      <c r="K1451" s="37"/>
      <c r="L1451" s="40"/>
      <c r="M1451" s="197"/>
      <c r="N1451" s="198"/>
      <c r="O1451" s="72"/>
      <c r="P1451" s="72"/>
      <c r="Q1451" s="72"/>
      <c r="R1451" s="72"/>
      <c r="S1451" s="72"/>
      <c r="T1451" s="73"/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T1451" s="18" t="s">
        <v>141</v>
      </c>
      <c r="AU1451" s="18" t="s">
        <v>86</v>
      </c>
    </row>
    <row r="1452" spans="1:65" s="2" customFormat="1" ht="44.25" customHeight="1">
      <c r="A1452" s="35"/>
      <c r="B1452" s="36"/>
      <c r="C1452" s="180" t="s">
        <v>852</v>
      </c>
      <c r="D1452" s="180" t="s">
        <v>136</v>
      </c>
      <c r="E1452" s="181" t="s">
        <v>1519</v>
      </c>
      <c r="F1452" s="182" t="s">
        <v>1520</v>
      </c>
      <c r="G1452" s="183" t="s">
        <v>663</v>
      </c>
      <c r="H1452" s="184">
        <v>1</v>
      </c>
      <c r="I1452" s="185"/>
      <c r="J1452" s="186">
        <f>ROUND(I1452*H1452,2)</f>
        <v>0</v>
      </c>
      <c r="K1452" s="187"/>
      <c r="L1452" s="40"/>
      <c r="M1452" s="188" t="s">
        <v>1</v>
      </c>
      <c r="N1452" s="189" t="s">
        <v>41</v>
      </c>
      <c r="O1452" s="72"/>
      <c r="P1452" s="190">
        <f>O1452*H1452</f>
        <v>0</v>
      </c>
      <c r="Q1452" s="190">
        <v>0</v>
      </c>
      <c r="R1452" s="190">
        <f>Q1452*H1452</f>
        <v>0</v>
      </c>
      <c r="S1452" s="190">
        <v>0</v>
      </c>
      <c r="T1452" s="191">
        <f>S1452*H1452</f>
        <v>0</v>
      </c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R1452" s="192" t="s">
        <v>171</v>
      </c>
      <c r="AT1452" s="192" t="s">
        <v>136</v>
      </c>
      <c r="AU1452" s="192" t="s">
        <v>86</v>
      </c>
      <c r="AY1452" s="18" t="s">
        <v>135</v>
      </c>
      <c r="BE1452" s="193">
        <f>IF(N1452="základní",J1452,0)</f>
        <v>0</v>
      </c>
      <c r="BF1452" s="193">
        <f>IF(N1452="snížená",J1452,0)</f>
        <v>0</v>
      </c>
      <c r="BG1452" s="193">
        <f>IF(N1452="zákl. přenesená",J1452,0)</f>
        <v>0</v>
      </c>
      <c r="BH1452" s="193">
        <f>IF(N1452="sníž. přenesená",J1452,0)</f>
        <v>0</v>
      </c>
      <c r="BI1452" s="193">
        <f>IF(N1452="nulová",J1452,0)</f>
        <v>0</v>
      </c>
      <c r="BJ1452" s="18" t="s">
        <v>84</v>
      </c>
      <c r="BK1452" s="193">
        <f>ROUND(I1452*H1452,2)</f>
        <v>0</v>
      </c>
      <c r="BL1452" s="18" t="s">
        <v>171</v>
      </c>
      <c r="BM1452" s="192" t="s">
        <v>1521</v>
      </c>
    </row>
    <row r="1453" spans="1:47" s="2" customFormat="1" ht="78">
      <c r="A1453" s="35"/>
      <c r="B1453" s="36"/>
      <c r="C1453" s="37"/>
      <c r="D1453" s="194" t="s">
        <v>141</v>
      </c>
      <c r="E1453" s="37"/>
      <c r="F1453" s="195" t="s">
        <v>1518</v>
      </c>
      <c r="G1453" s="37"/>
      <c r="H1453" s="37"/>
      <c r="I1453" s="196"/>
      <c r="J1453" s="37"/>
      <c r="K1453" s="37"/>
      <c r="L1453" s="40"/>
      <c r="M1453" s="197"/>
      <c r="N1453" s="198"/>
      <c r="O1453" s="72"/>
      <c r="P1453" s="72"/>
      <c r="Q1453" s="72"/>
      <c r="R1453" s="72"/>
      <c r="S1453" s="72"/>
      <c r="T1453" s="73"/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T1453" s="18" t="s">
        <v>141</v>
      </c>
      <c r="AU1453" s="18" t="s">
        <v>86</v>
      </c>
    </row>
    <row r="1454" spans="1:65" s="2" customFormat="1" ht="24.2" customHeight="1">
      <c r="A1454" s="35"/>
      <c r="B1454" s="36"/>
      <c r="C1454" s="180" t="s">
        <v>1522</v>
      </c>
      <c r="D1454" s="180" t="s">
        <v>136</v>
      </c>
      <c r="E1454" s="181" t="s">
        <v>1523</v>
      </c>
      <c r="F1454" s="182" t="s">
        <v>1524</v>
      </c>
      <c r="G1454" s="183" t="s">
        <v>740</v>
      </c>
      <c r="H1454" s="266"/>
      <c r="I1454" s="185"/>
      <c r="J1454" s="186">
        <f>ROUND(I1454*H1454,2)</f>
        <v>0</v>
      </c>
      <c r="K1454" s="187"/>
      <c r="L1454" s="40"/>
      <c r="M1454" s="188" t="s">
        <v>1</v>
      </c>
      <c r="N1454" s="189" t="s">
        <v>41</v>
      </c>
      <c r="O1454" s="72"/>
      <c r="P1454" s="190">
        <f>O1454*H1454</f>
        <v>0</v>
      </c>
      <c r="Q1454" s="190">
        <v>0</v>
      </c>
      <c r="R1454" s="190">
        <f>Q1454*H1454</f>
        <v>0</v>
      </c>
      <c r="S1454" s="190">
        <v>0</v>
      </c>
      <c r="T1454" s="191">
        <f>S1454*H1454</f>
        <v>0</v>
      </c>
      <c r="U1454" s="35"/>
      <c r="V1454" s="35"/>
      <c r="W1454" s="35"/>
      <c r="X1454" s="35"/>
      <c r="Y1454" s="35"/>
      <c r="Z1454" s="35"/>
      <c r="AA1454" s="35"/>
      <c r="AB1454" s="35"/>
      <c r="AC1454" s="35"/>
      <c r="AD1454" s="35"/>
      <c r="AE1454" s="35"/>
      <c r="AR1454" s="192" t="s">
        <v>171</v>
      </c>
      <c r="AT1454" s="192" t="s">
        <v>136</v>
      </c>
      <c r="AU1454" s="192" t="s">
        <v>86</v>
      </c>
      <c r="AY1454" s="18" t="s">
        <v>135</v>
      </c>
      <c r="BE1454" s="193">
        <f>IF(N1454="základní",J1454,0)</f>
        <v>0</v>
      </c>
      <c r="BF1454" s="193">
        <f>IF(N1454="snížená",J1454,0)</f>
        <v>0</v>
      </c>
      <c r="BG1454" s="193">
        <f>IF(N1454="zákl. přenesená",J1454,0)</f>
        <v>0</v>
      </c>
      <c r="BH1454" s="193">
        <f>IF(N1454="sníž. přenesená",J1454,0)</f>
        <v>0</v>
      </c>
      <c r="BI1454" s="193">
        <f>IF(N1454="nulová",J1454,0)</f>
        <v>0</v>
      </c>
      <c r="BJ1454" s="18" t="s">
        <v>84</v>
      </c>
      <c r="BK1454" s="193">
        <f>ROUND(I1454*H1454,2)</f>
        <v>0</v>
      </c>
      <c r="BL1454" s="18" t="s">
        <v>171</v>
      </c>
      <c r="BM1454" s="192" t="s">
        <v>1525</v>
      </c>
    </row>
    <row r="1455" spans="2:63" s="11" customFormat="1" ht="22.9" customHeight="1">
      <c r="B1455" s="166"/>
      <c r="C1455" s="167"/>
      <c r="D1455" s="168" t="s">
        <v>75</v>
      </c>
      <c r="E1455" s="210" t="s">
        <v>1526</v>
      </c>
      <c r="F1455" s="210" t="s">
        <v>1527</v>
      </c>
      <c r="G1455" s="167"/>
      <c r="H1455" s="167"/>
      <c r="I1455" s="170"/>
      <c r="J1455" s="211">
        <f>BK1455</f>
        <v>0</v>
      </c>
      <c r="K1455" s="167"/>
      <c r="L1455" s="172"/>
      <c r="M1455" s="173"/>
      <c r="N1455" s="174"/>
      <c r="O1455" s="174"/>
      <c r="P1455" s="175">
        <f>SUM(P1456:P1480)</f>
        <v>0</v>
      </c>
      <c r="Q1455" s="174"/>
      <c r="R1455" s="175">
        <f>SUM(R1456:R1480)</f>
        <v>0</v>
      </c>
      <c r="S1455" s="174"/>
      <c r="T1455" s="176">
        <f>SUM(T1456:T1480)</f>
        <v>0</v>
      </c>
      <c r="AR1455" s="177" t="s">
        <v>86</v>
      </c>
      <c r="AT1455" s="178" t="s">
        <v>75</v>
      </c>
      <c r="AU1455" s="178" t="s">
        <v>84</v>
      </c>
      <c r="AY1455" s="177" t="s">
        <v>135</v>
      </c>
      <c r="BK1455" s="179">
        <f>SUM(BK1456:BK1480)</f>
        <v>0</v>
      </c>
    </row>
    <row r="1456" spans="1:65" s="2" customFormat="1" ht="66.75" customHeight="1">
      <c r="A1456" s="35"/>
      <c r="B1456" s="36"/>
      <c r="C1456" s="180" t="s">
        <v>856</v>
      </c>
      <c r="D1456" s="180" t="s">
        <v>136</v>
      </c>
      <c r="E1456" s="181" t="s">
        <v>1528</v>
      </c>
      <c r="F1456" s="182" t="s">
        <v>1529</v>
      </c>
      <c r="G1456" s="183" t="s">
        <v>231</v>
      </c>
      <c r="H1456" s="184">
        <v>1</v>
      </c>
      <c r="I1456" s="185"/>
      <c r="J1456" s="186">
        <f>ROUND(I1456*H1456,2)</f>
        <v>0</v>
      </c>
      <c r="K1456" s="187"/>
      <c r="L1456" s="40"/>
      <c r="M1456" s="188" t="s">
        <v>1</v>
      </c>
      <c r="N1456" s="189" t="s">
        <v>41</v>
      </c>
      <c r="O1456" s="72"/>
      <c r="P1456" s="190">
        <f>O1456*H1456</f>
        <v>0</v>
      </c>
      <c r="Q1456" s="190">
        <v>0</v>
      </c>
      <c r="R1456" s="190">
        <f>Q1456*H1456</f>
        <v>0</v>
      </c>
      <c r="S1456" s="190">
        <v>0</v>
      </c>
      <c r="T1456" s="191">
        <f>S1456*H1456</f>
        <v>0</v>
      </c>
      <c r="U1456" s="35"/>
      <c r="V1456" s="35"/>
      <c r="W1456" s="35"/>
      <c r="X1456" s="35"/>
      <c r="Y1456" s="35"/>
      <c r="Z1456" s="35"/>
      <c r="AA1456" s="35"/>
      <c r="AB1456" s="35"/>
      <c r="AC1456" s="35"/>
      <c r="AD1456" s="35"/>
      <c r="AE1456" s="35"/>
      <c r="AR1456" s="192" t="s">
        <v>171</v>
      </c>
      <c r="AT1456" s="192" t="s">
        <v>136</v>
      </c>
      <c r="AU1456" s="192" t="s">
        <v>86</v>
      </c>
      <c r="AY1456" s="18" t="s">
        <v>135</v>
      </c>
      <c r="BE1456" s="193">
        <f>IF(N1456="základní",J1456,0)</f>
        <v>0</v>
      </c>
      <c r="BF1456" s="193">
        <f>IF(N1456="snížená",J1456,0)</f>
        <v>0</v>
      </c>
      <c r="BG1456" s="193">
        <f>IF(N1456="zákl. přenesená",J1456,0)</f>
        <v>0</v>
      </c>
      <c r="BH1456" s="193">
        <f>IF(N1456="sníž. přenesená",J1456,0)</f>
        <v>0</v>
      </c>
      <c r="BI1456" s="193">
        <f>IF(N1456="nulová",J1456,0)</f>
        <v>0</v>
      </c>
      <c r="BJ1456" s="18" t="s">
        <v>84</v>
      </c>
      <c r="BK1456" s="193">
        <f>ROUND(I1456*H1456,2)</f>
        <v>0</v>
      </c>
      <c r="BL1456" s="18" t="s">
        <v>171</v>
      </c>
      <c r="BM1456" s="192" t="s">
        <v>1530</v>
      </c>
    </row>
    <row r="1457" spans="1:47" s="2" customFormat="1" ht="29.25">
      <c r="A1457" s="35"/>
      <c r="B1457" s="36"/>
      <c r="C1457" s="37"/>
      <c r="D1457" s="194" t="s">
        <v>141</v>
      </c>
      <c r="E1457" s="37"/>
      <c r="F1457" s="195" t="s">
        <v>1531</v>
      </c>
      <c r="G1457" s="37"/>
      <c r="H1457" s="37"/>
      <c r="I1457" s="196"/>
      <c r="J1457" s="37"/>
      <c r="K1457" s="37"/>
      <c r="L1457" s="40"/>
      <c r="M1457" s="197"/>
      <c r="N1457" s="198"/>
      <c r="O1457" s="72"/>
      <c r="P1457" s="72"/>
      <c r="Q1457" s="72"/>
      <c r="R1457" s="72"/>
      <c r="S1457" s="72"/>
      <c r="T1457" s="73"/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T1457" s="18" t="s">
        <v>141</v>
      </c>
      <c r="AU1457" s="18" t="s">
        <v>86</v>
      </c>
    </row>
    <row r="1458" spans="1:65" s="2" customFormat="1" ht="37.9" customHeight="1">
      <c r="A1458" s="35"/>
      <c r="B1458" s="36"/>
      <c r="C1458" s="180" t="s">
        <v>1532</v>
      </c>
      <c r="D1458" s="180" t="s">
        <v>136</v>
      </c>
      <c r="E1458" s="181" t="s">
        <v>1533</v>
      </c>
      <c r="F1458" s="182" t="s">
        <v>1534</v>
      </c>
      <c r="G1458" s="183" t="s">
        <v>663</v>
      </c>
      <c r="H1458" s="184">
        <v>1</v>
      </c>
      <c r="I1458" s="185"/>
      <c r="J1458" s="186">
        <f>ROUND(I1458*H1458,2)</f>
        <v>0</v>
      </c>
      <c r="K1458" s="187"/>
      <c r="L1458" s="40"/>
      <c r="M1458" s="188" t="s">
        <v>1</v>
      </c>
      <c r="N1458" s="189" t="s">
        <v>41</v>
      </c>
      <c r="O1458" s="72"/>
      <c r="P1458" s="190">
        <f>O1458*H1458</f>
        <v>0</v>
      </c>
      <c r="Q1458" s="190">
        <v>0</v>
      </c>
      <c r="R1458" s="190">
        <f>Q1458*H1458</f>
        <v>0</v>
      </c>
      <c r="S1458" s="190">
        <v>0</v>
      </c>
      <c r="T1458" s="191">
        <f>S1458*H1458</f>
        <v>0</v>
      </c>
      <c r="U1458" s="35"/>
      <c r="V1458" s="35"/>
      <c r="W1458" s="35"/>
      <c r="X1458" s="35"/>
      <c r="Y1458" s="35"/>
      <c r="Z1458" s="35"/>
      <c r="AA1458" s="35"/>
      <c r="AB1458" s="35"/>
      <c r="AC1458" s="35"/>
      <c r="AD1458" s="35"/>
      <c r="AE1458" s="35"/>
      <c r="AR1458" s="192" t="s">
        <v>171</v>
      </c>
      <c r="AT1458" s="192" t="s">
        <v>136</v>
      </c>
      <c r="AU1458" s="192" t="s">
        <v>86</v>
      </c>
      <c r="AY1458" s="18" t="s">
        <v>135</v>
      </c>
      <c r="BE1458" s="193">
        <f>IF(N1458="základní",J1458,0)</f>
        <v>0</v>
      </c>
      <c r="BF1458" s="193">
        <f>IF(N1458="snížená",J1458,0)</f>
        <v>0</v>
      </c>
      <c r="BG1458" s="193">
        <f>IF(N1458="zákl. přenesená",J1458,0)</f>
        <v>0</v>
      </c>
      <c r="BH1458" s="193">
        <f>IF(N1458="sníž. přenesená",J1458,0)</f>
        <v>0</v>
      </c>
      <c r="BI1458" s="193">
        <f>IF(N1458="nulová",J1458,0)</f>
        <v>0</v>
      </c>
      <c r="BJ1458" s="18" t="s">
        <v>84</v>
      </c>
      <c r="BK1458" s="193">
        <f>ROUND(I1458*H1458,2)</f>
        <v>0</v>
      </c>
      <c r="BL1458" s="18" t="s">
        <v>171</v>
      </c>
      <c r="BM1458" s="192" t="s">
        <v>1535</v>
      </c>
    </row>
    <row r="1459" spans="1:47" s="2" customFormat="1" ht="29.25">
      <c r="A1459" s="35"/>
      <c r="B1459" s="36"/>
      <c r="C1459" s="37"/>
      <c r="D1459" s="194" t="s">
        <v>141</v>
      </c>
      <c r="E1459" s="37"/>
      <c r="F1459" s="195" t="s">
        <v>1536</v>
      </c>
      <c r="G1459" s="37"/>
      <c r="H1459" s="37"/>
      <c r="I1459" s="196"/>
      <c r="J1459" s="37"/>
      <c r="K1459" s="37"/>
      <c r="L1459" s="40"/>
      <c r="M1459" s="197"/>
      <c r="N1459" s="198"/>
      <c r="O1459" s="72"/>
      <c r="P1459" s="72"/>
      <c r="Q1459" s="72"/>
      <c r="R1459" s="72"/>
      <c r="S1459" s="72"/>
      <c r="T1459" s="73"/>
      <c r="U1459" s="35"/>
      <c r="V1459" s="35"/>
      <c r="W1459" s="35"/>
      <c r="X1459" s="35"/>
      <c r="Y1459" s="35"/>
      <c r="Z1459" s="35"/>
      <c r="AA1459" s="35"/>
      <c r="AB1459" s="35"/>
      <c r="AC1459" s="35"/>
      <c r="AD1459" s="35"/>
      <c r="AE1459" s="35"/>
      <c r="AT1459" s="18" t="s">
        <v>141</v>
      </c>
      <c r="AU1459" s="18" t="s">
        <v>86</v>
      </c>
    </row>
    <row r="1460" spans="1:65" s="2" customFormat="1" ht="37.9" customHeight="1">
      <c r="A1460" s="35"/>
      <c r="B1460" s="36"/>
      <c r="C1460" s="180" t="s">
        <v>860</v>
      </c>
      <c r="D1460" s="180" t="s">
        <v>136</v>
      </c>
      <c r="E1460" s="181" t="s">
        <v>1537</v>
      </c>
      <c r="F1460" s="182" t="s">
        <v>1538</v>
      </c>
      <c r="G1460" s="183" t="s">
        <v>663</v>
      </c>
      <c r="H1460" s="184">
        <v>2</v>
      </c>
      <c r="I1460" s="185"/>
      <c r="J1460" s="186">
        <f>ROUND(I1460*H1460,2)</f>
        <v>0</v>
      </c>
      <c r="K1460" s="187"/>
      <c r="L1460" s="40"/>
      <c r="M1460" s="188" t="s">
        <v>1</v>
      </c>
      <c r="N1460" s="189" t="s">
        <v>41</v>
      </c>
      <c r="O1460" s="72"/>
      <c r="P1460" s="190">
        <f>O1460*H1460</f>
        <v>0</v>
      </c>
      <c r="Q1460" s="190">
        <v>0</v>
      </c>
      <c r="R1460" s="190">
        <f>Q1460*H1460</f>
        <v>0</v>
      </c>
      <c r="S1460" s="190">
        <v>0</v>
      </c>
      <c r="T1460" s="191">
        <f>S1460*H1460</f>
        <v>0</v>
      </c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R1460" s="192" t="s">
        <v>171</v>
      </c>
      <c r="AT1460" s="192" t="s">
        <v>136</v>
      </c>
      <c r="AU1460" s="192" t="s">
        <v>86</v>
      </c>
      <c r="AY1460" s="18" t="s">
        <v>135</v>
      </c>
      <c r="BE1460" s="193">
        <f>IF(N1460="základní",J1460,0)</f>
        <v>0</v>
      </c>
      <c r="BF1460" s="193">
        <f>IF(N1460="snížená",J1460,0)</f>
        <v>0</v>
      </c>
      <c r="BG1460" s="193">
        <f>IF(N1460="zákl. přenesená",J1460,0)</f>
        <v>0</v>
      </c>
      <c r="BH1460" s="193">
        <f>IF(N1460="sníž. přenesená",J1460,0)</f>
        <v>0</v>
      </c>
      <c r="BI1460" s="193">
        <f>IF(N1460="nulová",J1460,0)</f>
        <v>0</v>
      </c>
      <c r="BJ1460" s="18" t="s">
        <v>84</v>
      </c>
      <c r="BK1460" s="193">
        <f>ROUND(I1460*H1460,2)</f>
        <v>0</v>
      </c>
      <c r="BL1460" s="18" t="s">
        <v>171</v>
      </c>
      <c r="BM1460" s="192" t="s">
        <v>1539</v>
      </c>
    </row>
    <row r="1461" spans="1:65" s="2" customFormat="1" ht="66.75" customHeight="1">
      <c r="A1461" s="35"/>
      <c r="B1461" s="36"/>
      <c r="C1461" s="180" t="s">
        <v>1540</v>
      </c>
      <c r="D1461" s="180" t="s">
        <v>136</v>
      </c>
      <c r="E1461" s="181" t="s">
        <v>1541</v>
      </c>
      <c r="F1461" s="182" t="s">
        <v>1542</v>
      </c>
      <c r="G1461" s="183" t="s">
        <v>231</v>
      </c>
      <c r="H1461" s="184">
        <v>2</v>
      </c>
      <c r="I1461" s="185"/>
      <c r="J1461" s="186">
        <f>ROUND(I1461*H1461,2)</f>
        <v>0</v>
      </c>
      <c r="K1461" s="187"/>
      <c r="L1461" s="40"/>
      <c r="M1461" s="188" t="s">
        <v>1</v>
      </c>
      <c r="N1461" s="189" t="s">
        <v>41</v>
      </c>
      <c r="O1461" s="72"/>
      <c r="P1461" s="190">
        <f>O1461*H1461</f>
        <v>0</v>
      </c>
      <c r="Q1461" s="190">
        <v>0</v>
      </c>
      <c r="R1461" s="190">
        <f>Q1461*H1461</f>
        <v>0</v>
      </c>
      <c r="S1461" s="190">
        <v>0</v>
      </c>
      <c r="T1461" s="191">
        <f>S1461*H1461</f>
        <v>0</v>
      </c>
      <c r="U1461" s="35"/>
      <c r="V1461" s="35"/>
      <c r="W1461" s="35"/>
      <c r="X1461" s="35"/>
      <c r="Y1461" s="35"/>
      <c r="Z1461" s="35"/>
      <c r="AA1461" s="35"/>
      <c r="AB1461" s="35"/>
      <c r="AC1461" s="35"/>
      <c r="AD1461" s="35"/>
      <c r="AE1461" s="35"/>
      <c r="AR1461" s="192" t="s">
        <v>171</v>
      </c>
      <c r="AT1461" s="192" t="s">
        <v>136</v>
      </c>
      <c r="AU1461" s="192" t="s">
        <v>86</v>
      </c>
      <c r="AY1461" s="18" t="s">
        <v>135</v>
      </c>
      <c r="BE1461" s="193">
        <f>IF(N1461="základní",J1461,0)</f>
        <v>0</v>
      </c>
      <c r="BF1461" s="193">
        <f>IF(N1461="snížená",J1461,0)</f>
        <v>0</v>
      </c>
      <c r="BG1461" s="193">
        <f>IF(N1461="zákl. přenesená",J1461,0)</f>
        <v>0</v>
      </c>
      <c r="BH1461" s="193">
        <f>IF(N1461="sníž. přenesená",J1461,0)</f>
        <v>0</v>
      </c>
      <c r="BI1461" s="193">
        <f>IF(N1461="nulová",J1461,0)</f>
        <v>0</v>
      </c>
      <c r="BJ1461" s="18" t="s">
        <v>84</v>
      </c>
      <c r="BK1461" s="193">
        <f>ROUND(I1461*H1461,2)</f>
        <v>0</v>
      </c>
      <c r="BL1461" s="18" t="s">
        <v>171</v>
      </c>
      <c r="BM1461" s="192" t="s">
        <v>1543</v>
      </c>
    </row>
    <row r="1462" spans="1:47" s="2" customFormat="1" ht="29.25">
      <c r="A1462" s="35"/>
      <c r="B1462" s="36"/>
      <c r="C1462" s="37"/>
      <c r="D1462" s="194" t="s">
        <v>141</v>
      </c>
      <c r="E1462" s="37"/>
      <c r="F1462" s="195" t="s">
        <v>1544</v>
      </c>
      <c r="G1462" s="37"/>
      <c r="H1462" s="37"/>
      <c r="I1462" s="196"/>
      <c r="J1462" s="37"/>
      <c r="K1462" s="37"/>
      <c r="L1462" s="40"/>
      <c r="M1462" s="197"/>
      <c r="N1462" s="198"/>
      <c r="O1462" s="72"/>
      <c r="P1462" s="72"/>
      <c r="Q1462" s="72"/>
      <c r="R1462" s="72"/>
      <c r="S1462" s="72"/>
      <c r="T1462" s="73"/>
      <c r="U1462" s="35"/>
      <c r="V1462" s="35"/>
      <c r="W1462" s="35"/>
      <c r="X1462" s="35"/>
      <c r="Y1462" s="35"/>
      <c r="Z1462" s="35"/>
      <c r="AA1462" s="35"/>
      <c r="AB1462" s="35"/>
      <c r="AC1462" s="35"/>
      <c r="AD1462" s="35"/>
      <c r="AE1462" s="35"/>
      <c r="AT1462" s="18" t="s">
        <v>141</v>
      </c>
      <c r="AU1462" s="18" t="s">
        <v>86</v>
      </c>
    </row>
    <row r="1463" spans="1:65" s="2" customFormat="1" ht="49.15" customHeight="1">
      <c r="A1463" s="35"/>
      <c r="B1463" s="36"/>
      <c r="C1463" s="180" t="s">
        <v>866</v>
      </c>
      <c r="D1463" s="180" t="s">
        <v>136</v>
      </c>
      <c r="E1463" s="181" t="s">
        <v>1545</v>
      </c>
      <c r="F1463" s="182" t="s">
        <v>1546</v>
      </c>
      <c r="G1463" s="183" t="s">
        <v>663</v>
      </c>
      <c r="H1463" s="184">
        <v>5</v>
      </c>
      <c r="I1463" s="185"/>
      <c r="J1463" s="186">
        <f>ROUND(I1463*H1463,2)</f>
        <v>0</v>
      </c>
      <c r="K1463" s="187"/>
      <c r="L1463" s="40"/>
      <c r="M1463" s="188" t="s">
        <v>1</v>
      </c>
      <c r="N1463" s="189" t="s">
        <v>41</v>
      </c>
      <c r="O1463" s="72"/>
      <c r="P1463" s="190">
        <f>O1463*H1463</f>
        <v>0</v>
      </c>
      <c r="Q1463" s="190">
        <v>0</v>
      </c>
      <c r="R1463" s="190">
        <f>Q1463*H1463</f>
        <v>0</v>
      </c>
      <c r="S1463" s="190">
        <v>0</v>
      </c>
      <c r="T1463" s="191">
        <f>S1463*H1463</f>
        <v>0</v>
      </c>
      <c r="U1463" s="35"/>
      <c r="V1463" s="35"/>
      <c r="W1463" s="35"/>
      <c r="X1463" s="35"/>
      <c r="Y1463" s="35"/>
      <c r="Z1463" s="35"/>
      <c r="AA1463" s="35"/>
      <c r="AB1463" s="35"/>
      <c r="AC1463" s="35"/>
      <c r="AD1463" s="35"/>
      <c r="AE1463" s="35"/>
      <c r="AR1463" s="192" t="s">
        <v>171</v>
      </c>
      <c r="AT1463" s="192" t="s">
        <v>136</v>
      </c>
      <c r="AU1463" s="192" t="s">
        <v>86</v>
      </c>
      <c r="AY1463" s="18" t="s">
        <v>135</v>
      </c>
      <c r="BE1463" s="193">
        <f>IF(N1463="základní",J1463,0)</f>
        <v>0</v>
      </c>
      <c r="BF1463" s="193">
        <f>IF(N1463="snížená",J1463,0)</f>
        <v>0</v>
      </c>
      <c r="BG1463" s="193">
        <f>IF(N1463="zákl. přenesená",J1463,0)</f>
        <v>0</v>
      </c>
      <c r="BH1463" s="193">
        <f>IF(N1463="sníž. přenesená",J1463,0)</f>
        <v>0</v>
      </c>
      <c r="BI1463" s="193">
        <f>IF(N1463="nulová",J1463,0)</f>
        <v>0</v>
      </c>
      <c r="BJ1463" s="18" t="s">
        <v>84</v>
      </c>
      <c r="BK1463" s="193">
        <f>ROUND(I1463*H1463,2)</f>
        <v>0</v>
      </c>
      <c r="BL1463" s="18" t="s">
        <v>171</v>
      </c>
      <c r="BM1463" s="192" t="s">
        <v>1547</v>
      </c>
    </row>
    <row r="1464" spans="1:47" s="2" customFormat="1" ht="29.25">
      <c r="A1464" s="35"/>
      <c r="B1464" s="36"/>
      <c r="C1464" s="37"/>
      <c r="D1464" s="194" t="s">
        <v>141</v>
      </c>
      <c r="E1464" s="37"/>
      <c r="F1464" s="195" t="s">
        <v>1548</v>
      </c>
      <c r="G1464" s="37"/>
      <c r="H1464" s="37"/>
      <c r="I1464" s="196"/>
      <c r="J1464" s="37"/>
      <c r="K1464" s="37"/>
      <c r="L1464" s="40"/>
      <c r="M1464" s="197"/>
      <c r="N1464" s="198"/>
      <c r="O1464" s="72"/>
      <c r="P1464" s="72"/>
      <c r="Q1464" s="72"/>
      <c r="R1464" s="72"/>
      <c r="S1464" s="72"/>
      <c r="T1464" s="73"/>
      <c r="U1464" s="35"/>
      <c r="V1464" s="35"/>
      <c r="W1464" s="35"/>
      <c r="X1464" s="35"/>
      <c r="Y1464" s="35"/>
      <c r="Z1464" s="35"/>
      <c r="AA1464" s="35"/>
      <c r="AB1464" s="35"/>
      <c r="AC1464" s="35"/>
      <c r="AD1464" s="35"/>
      <c r="AE1464" s="35"/>
      <c r="AT1464" s="18" t="s">
        <v>141</v>
      </c>
      <c r="AU1464" s="18" t="s">
        <v>86</v>
      </c>
    </row>
    <row r="1465" spans="1:65" s="2" customFormat="1" ht="24.2" customHeight="1">
      <c r="A1465" s="35"/>
      <c r="B1465" s="36"/>
      <c r="C1465" s="180" t="s">
        <v>1549</v>
      </c>
      <c r="D1465" s="180" t="s">
        <v>136</v>
      </c>
      <c r="E1465" s="181" t="s">
        <v>1550</v>
      </c>
      <c r="F1465" s="182" t="s">
        <v>1551</v>
      </c>
      <c r="G1465" s="183" t="s">
        <v>663</v>
      </c>
      <c r="H1465" s="184">
        <v>2</v>
      </c>
      <c r="I1465" s="185"/>
      <c r="J1465" s="186">
        <f>ROUND(I1465*H1465,2)</f>
        <v>0</v>
      </c>
      <c r="K1465" s="187"/>
      <c r="L1465" s="40"/>
      <c r="M1465" s="188" t="s">
        <v>1</v>
      </c>
      <c r="N1465" s="189" t="s">
        <v>41</v>
      </c>
      <c r="O1465" s="72"/>
      <c r="P1465" s="190">
        <f>O1465*H1465</f>
        <v>0</v>
      </c>
      <c r="Q1465" s="190">
        <v>0</v>
      </c>
      <c r="R1465" s="190">
        <f>Q1465*H1465</f>
        <v>0</v>
      </c>
      <c r="S1465" s="190">
        <v>0</v>
      </c>
      <c r="T1465" s="191">
        <f>S1465*H1465</f>
        <v>0</v>
      </c>
      <c r="U1465" s="35"/>
      <c r="V1465" s="35"/>
      <c r="W1465" s="35"/>
      <c r="X1465" s="35"/>
      <c r="Y1465" s="35"/>
      <c r="Z1465" s="35"/>
      <c r="AA1465" s="35"/>
      <c r="AB1465" s="35"/>
      <c r="AC1465" s="35"/>
      <c r="AD1465" s="35"/>
      <c r="AE1465" s="35"/>
      <c r="AR1465" s="192" t="s">
        <v>171</v>
      </c>
      <c r="AT1465" s="192" t="s">
        <v>136</v>
      </c>
      <c r="AU1465" s="192" t="s">
        <v>86</v>
      </c>
      <c r="AY1465" s="18" t="s">
        <v>135</v>
      </c>
      <c r="BE1465" s="193">
        <f>IF(N1465="základní",J1465,0)</f>
        <v>0</v>
      </c>
      <c r="BF1465" s="193">
        <f>IF(N1465="snížená",J1465,0)</f>
        <v>0</v>
      </c>
      <c r="BG1465" s="193">
        <f>IF(N1465="zákl. přenesená",J1465,0)</f>
        <v>0</v>
      </c>
      <c r="BH1465" s="193">
        <f>IF(N1465="sníž. přenesená",J1465,0)</f>
        <v>0</v>
      </c>
      <c r="BI1465" s="193">
        <f>IF(N1465="nulová",J1465,0)</f>
        <v>0</v>
      </c>
      <c r="BJ1465" s="18" t="s">
        <v>84</v>
      </c>
      <c r="BK1465" s="193">
        <f>ROUND(I1465*H1465,2)</f>
        <v>0</v>
      </c>
      <c r="BL1465" s="18" t="s">
        <v>171</v>
      </c>
      <c r="BM1465" s="192" t="s">
        <v>1552</v>
      </c>
    </row>
    <row r="1466" spans="1:47" s="2" customFormat="1" ht="29.25">
      <c r="A1466" s="35"/>
      <c r="B1466" s="36"/>
      <c r="C1466" s="37"/>
      <c r="D1466" s="194" t="s">
        <v>141</v>
      </c>
      <c r="E1466" s="37"/>
      <c r="F1466" s="195" t="s">
        <v>1548</v>
      </c>
      <c r="G1466" s="37"/>
      <c r="H1466" s="37"/>
      <c r="I1466" s="196"/>
      <c r="J1466" s="37"/>
      <c r="K1466" s="37"/>
      <c r="L1466" s="40"/>
      <c r="M1466" s="197"/>
      <c r="N1466" s="198"/>
      <c r="O1466" s="72"/>
      <c r="P1466" s="72"/>
      <c r="Q1466" s="72"/>
      <c r="R1466" s="72"/>
      <c r="S1466" s="72"/>
      <c r="T1466" s="73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T1466" s="18" t="s">
        <v>141</v>
      </c>
      <c r="AU1466" s="18" t="s">
        <v>86</v>
      </c>
    </row>
    <row r="1467" spans="1:65" s="2" customFormat="1" ht="37.9" customHeight="1">
      <c r="A1467" s="35"/>
      <c r="B1467" s="36"/>
      <c r="C1467" s="180" t="s">
        <v>870</v>
      </c>
      <c r="D1467" s="180" t="s">
        <v>136</v>
      </c>
      <c r="E1467" s="181" t="s">
        <v>1553</v>
      </c>
      <c r="F1467" s="182" t="s">
        <v>1554</v>
      </c>
      <c r="G1467" s="183" t="s">
        <v>663</v>
      </c>
      <c r="H1467" s="184">
        <v>3</v>
      </c>
      <c r="I1467" s="185"/>
      <c r="J1467" s="186">
        <f>ROUND(I1467*H1467,2)</f>
        <v>0</v>
      </c>
      <c r="K1467" s="187"/>
      <c r="L1467" s="40"/>
      <c r="M1467" s="188" t="s">
        <v>1</v>
      </c>
      <c r="N1467" s="189" t="s">
        <v>41</v>
      </c>
      <c r="O1467" s="72"/>
      <c r="P1467" s="190">
        <f>O1467*H1467</f>
        <v>0</v>
      </c>
      <c r="Q1467" s="190">
        <v>0</v>
      </c>
      <c r="R1467" s="190">
        <f>Q1467*H1467</f>
        <v>0</v>
      </c>
      <c r="S1467" s="190">
        <v>0</v>
      </c>
      <c r="T1467" s="191">
        <f>S1467*H1467</f>
        <v>0</v>
      </c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R1467" s="192" t="s">
        <v>171</v>
      </c>
      <c r="AT1467" s="192" t="s">
        <v>136</v>
      </c>
      <c r="AU1467" s="192" t="s">
        <v>86</v>
      </c>
      <c r="AY1467" s="18" t="s">
        <v>135</v>
      </c>
      <c r="BE1467" s="193">
        <f>IF(N1467="základní",J1467,0)</f>
        <v>0</v>
      </c>
      <c r="BF1467" s="193">
        <f>IF(N1467="snížená",J1467,0)</f>
        <v>0</v>
      </c>
      <c r="BG1467" s="193">
        <f>IF(N1467="zákl. přenesená",J1467,0)</f>
        <v>0</v>
      </c>
      <c r="BH1467" s="193">
        <f>IF(N1467="sníž. přenesená",J1467,0)</f>
        <v>0</v>
      </c>
      <c r="BI1467" s="193">
        <f>IF(N1467="nulová",J1467,0)</f>
        <v>0</v>
      </c>
      <c r="BJ1467" s="18" t="s">
        <v>84</v>
      </c>
      <c r="BK1467" s="193">
        <f>ROUND(I1467*H1467,2)</f>
        <v>0</v>
      </c>
      <c r="BL1467" s="18" t="s">
        <v>171</v>
      </c>
      <c r="BM1467" s="192" t="s">
        <v>1555</v>
      </c>
    </row>
    <row r="1468" spans="1:47" s="2" customFormat="1" ht="29.25">
      <c r="A1468" s="35"/>
      <c r="B1468" s="36"/>
      <c r="C1468" s="37"/>
      <c r="D1468" s="194" t="s">
        <v>141</v>
      </c>
      <c r="E1468" s="37"/>
      <c r="F1468" s="195" t="s">
        <v>1556</v>
      </c>
      <c r="G1468" s="37"/>
      <c r="H1468" s="37"/>
      <c r="I1468" s="196"/>
      <c r="J1468" s="37"/>
      <c r="K1468" s="37"/>
      <c r="L1468" s="40"/>
      <c r="M1468" s="197"/>
      <c r="N1468" s="198"/>
      <c r="O1468" s="72"/>
      <c r="P1468" s="72"/>
      <c r="Q1468" s="72"/>
      <c r="R1468" s="72"/>
      <c r="S1468" s="72"/>
      <c r="T1468" s="73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T1468" s="18" t="s">
        <v>141</v>
      </c>
      <c r="AU1468" s="18" t="s">
        <v>86</v>
      </c>
    </row>
    <row r="1469" spans="1:65" s="2" customFormat="1" ht="37.9" customHeight="1">
      <c r="A1469" s="35"/>
      <c r="B1469" s="36"/>
      <c r="C1469" s="180" t="s">
        <v>1557</v>
      </c>
      <c r="D1469" s="180" t="s">
        <v>136</v>
      </c>
      <c r="E1469" s="181" t="s">
        <v>1558</v>
      </c>
      <c r="F1469" s="182" t="s">
        <v>1559</v>
      </c>
      <c r="G1469" s="183" t="s">
        <v>663</v>
      </c>
      <c r="H1469" s="184">
        <v>2</v>
      </c>
      <c r="I1469" s="185"/>
      <c r="J1469" s="186">
        <f>ROUND(I1469*H1469,2)</f>
        <v>0</v>
      </c>
      <c r="K1469" s="187"/>
      <c r="L1469" s="40"/>
      <c r="M1469" s="188" t="s">
        <v>1</v>
      </c>
      <c r="N1469" s="189" t="s">
        <v>41</v>
      </c>
      <c r="O1469" s="72"/>
      <c r="P1469" s="190">
        <f>O1469*H1469</f>
        <v>0</v>
      </c>
      <c r="Q1469" s="190">
        <v>0</v>
      </c>
      <c r="R1469" s="190">
        <f>Q1469*H1469</f>
        <v>0</v>
      </c>
      <c r="S1469" s="190">
        <v>0</v>
      </c>
      <c r="T1469" s="191">
        <f>S1469*H1469</f>
        <v>0</v>
      </c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R1469" s="192" t="s">
        <v>171</v>
      </c>
      <c r="AT1469" s="192" t="s">
        <v>136</v>
      </c>
      <c r="AU1469" s="192" t="s">
        <v>86</v>
      </c>
      <c r="AY1469" s="18" t="s">
        <v>135</v>
      </c>
      <c r="BE1469" s="193">
        <f>IF(N1469="základní",J1469,0)</f>
        <v>0</v>
      </c>
      <c r="BF1469" s="193">
        <f>IF(N1469="snížená",J1469,0)</f>
        <v>0</v>
      </c>
      <c r="BG1469" s="193">
        <f>IF(N1469="zákl. přenesená",J1469,0)</f>
        <v>0</v>
      </c>
      <c r="BH1469" s="193">
        <f>IF(N1469="sníž. přenesená",J1469,0)</f>
        <v>0</v>
      </c>
      <c r="BI1469" s="193">
        <f>IF(N1469="nulová",J1469,0)</f>
        <v>0</v>
      </c>
      <c r="BJ1469" s="18" t="s">
        <v>84</v>
      </c>
      <c r="BK1469" s="193">
        <f>ROUND(I1469*H1469,2)</f>
        <v>0</v>
      </c>
      <c r="BL1469" s="18" t="s">
        <v>171</v>
      </c>
      <c r="BM1469" s="192" t="s">
        <v>1560</v>
      </c>
    </row>
    <row r="1470" spans="1:47" s="2" customFormat="1" ht="29.25">
      <c r="A1470" s="35"/>
      <c r="B1470" s="36"/>
      <c r="C1470" s="37"/>
      <c r="D1470" s="194" t="s">
        <v>141</v>
      </c>
      <c r="E1470" s="37"/>
      <c r="F1470" s="195" t="s">
        <v>1548</v>
      </c>
      <c r="G1470" s="37"/>
      <c r="H1470" s="37"/>
      <c r="I1470" s="196"/>
      <c r="J1470" s="37"/>
      <c r="K1470" s="37"/>
      <c r="L1470" s="40"/>
      <c r="M1470" s="197"/>
      <c r="N1470" s="198"/>
      <c r="O1470" s="72"/>
      <c r="P1470" s="72"/>
      <c r="Q1470" s="72"/>
      <c r="R1470" s="72"/>
      <c r="S1470" s="72"/>
      <c r="T1470" s="73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T1470" s="18" t="s">
        <v>141</v>
      </c>
      <c r="AU1470" s="18" t="s">
        <v>86</v>
      </c>
    </row>
    <row r="1471" spans="1:65" s="2" customFormat="1" ht="24.2" customHeight="1">
      <c r="A1471" s="35"/>
      <c r="B1471" s="36"/>
      <c r="C1471" s="180" t="s">
        <v>876</v>
      </c>
      <c r="D1471" s="180" t="s">
        <v>136</v>
      </c>
      <c r="E1471" s="181" t="s">
        <v>1561</v>
      </c>
      <c r="F1471" s="182" t="s">
        <v>1562</v>
      </c>
      <c r="G1471" s="183" t="s">
        <v>663</v>
      </c>
      <c r="H1471" s="184">
        <v>2</v>
      </c>
      <c r="I1471" s="185"/>
      <c r="J1471" s="186">
        <f>ROUND(I1471*H1471,2)</f>
        <v>0</v>
      </c>
      <c r="K1471" s="187"/>
      <c r="L1471" s="40"/>
      <c r="M1471" s="188" t="s">
        <v>1</v>
      </c>
      <c r="N1471" s="189" t="s">
        <v>41</v>
      </c>
      <c r="O1471" s="72"/>
      <c r="P1471" s="190">
        <f>O1471*H1471</f>
        <v>0</v>
      </c>
      <c r="Q1471" s="190">
        <v>0</v>
      </c>
      <c r="R1471" s="190">
        <f>Q1471*H1471</f>
        <v>0</v>
      </c>
      <c r="S1471" s="190">
        <v>0</v>
      </c>
      <c r="T1471" s="191">
        <f>S1471*H1471</f>
        <v>0</v>
      </c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R1471" s="192" t="s">
        <v>171</v>
      </c>
      <c r="AT1471" s="192" t="s">
        <v>136</v>
      </c>
      <c r="AU1471" s="192" t="s">
        <v>86</v>
      </c>
      <c r="AY1471" s="18" t="s">
        <v>135</v>
      </c>
      <c r="BE1471" s="193">
        <f>IF(N1471="základní",J1471,0)</f>
        <v>0</v>
      </c>
      <c r="BF1471" s="193">
        <f>IF(N1471="snížená",J1471,0)</f>
        <v>0</v>
      </c>
      <c r="BG1471" s="193">
        <f>IF(N1471="zákl. přenesená",J1471,0)</f>
        <v>0</v>
      </c>
      <c r="BH1471" s="193">
        <f>IF(N1471="sníž. přenesená",J1471,0)</f>
        <v>0</v>
      </c>
      <c r="BI1471" s="193">
        <f>IF(N1471="nulová",J1471,0)</f>
        <v>0</v>
      </c>
      <c r="BJ1471" s="18" t="s">
        <v>84</v>
      </c>
      <c r="BK1471" s="193">
        <f>ROUND(I1471*H1471,2)</f>
        <v>0</v>
      </c>
      <c r="BL1471" s="18" t="s">
        <v>171</v>
      </c>
      <c r="BM1471" s="192" t="s">
        <v>1563</v>
      </c>
    </row>
    <row r="1472" spans="1:65" s="2" customFormat="1" ht="24.2" customHeight="1">
      <c r="A1472" s="35"/>
      <c r="B1472" s="36"/>
      <c r="C1472" s="180" t="s">
        <v>1564</v>
      </c>
      <c r="D1472" s="180" t="s">
        <v>136</v>
      </c>
      <c r="E1472" s="181" t="s">
        <v>1565</v>
      </c>
      <c r="F1472" s="182" t="s">
        <v>1566</v>
      </c>
      <c r="G1472" s="183" t="s">
        <v>663</v>
      </c>
      <c r="H1472" s="184">
        <v>3</v>
      </c>
      <c r="I1472" s="185"/>
      <c r="J1472" s="186">
        <f>ROUND(I1472*H1472,2)</f>
        <v>0</v>
      </c>
      <c r="K1472" s="187"/>
      <c r="L1472" s="40"/>
      <c r="M1472" s="188" t="s">
        <v>1</v>
      </c>
      <c r="N1472" s="189" t="s">
        <v>41</v>
      </c>
      <c r="O1472" s="72"/>
      <c r="P1472" s="190">
        <f>O1472*H1472</f>
        <v>0</v>
      </c>
      <c r="Q1472" s="190">
        <v>0</v>
      </c>
      <c r="R1472" s="190">
        <f>Q1472*H1472</f>
        <v>0</v>
      </c>
      <c r="S1472" s="190">
        <v>0</v>
      </c>
      <c r="T1472" s="191">
        <f>S1472*H1472</f>
        <v>0</v>
      </c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/>
      <c r="AR1472" s="192" t="s">
        <v>171</v>
      </c>
      <c r="AT1472" s="192" t="s">
        <v>136</v>
      </c>
      <c r="AU1472" s="192" t="s">
        <v>86</v>
      </c>
      <c r="AY1472" s="18" t="s">
        <v>135</v>
      </c>
      <c r="BE1472" s="193">
        <f>IF(N1472="základní",J1472,0)</f>
        <v>0</v>
      </c>
      <c r="BF1472" s="193">
        <f>IF(N1472="snížená",J1472,0)</f>
        <v>0</v>
      </c>
      <c r="BG1472" s="193">
        <f>IF(N1472="zákl. přenesená",J1472,0)</f>
        <v>0</v>
      </c>
      <c r="BH1472" s="193">
        <f>IF(N1472="sníž. přenesená",J1472,0)</f>
        <v>0</v>
      </c>
      <c r="BI1472" s="193">
        <f>IF(N1472="nulová",J1472,0)</f>
        <v>0</v>
      </c>
      <c r="BJ1472" s="18" t="s">
        <v>84</v>
      </c>
      <c r="BK1472" s="193">
        <f>ROUND(I1472*H1472,2)</f>
        <v>0</v>
      </c>
      <c r="BL1472" s="18" t="s">
        <v>171</v>
      </c>
      <c r="BM1472" s="192" t="s">
        <v>1567</v>
      </c>
    </row>
    <row r="1473" spans="1:65" s="2" customFormat="1" ht="37.9" customHeight="1">
      <c r="A1473" s="35"/>
      <c r="B1473" s="36"/>
      <c r="C1473" s="180" t="s">
        <v>879</v>
      </c>
      <c r="D1473" s="180" t="s">
        <v>136</v>
      </c>
      <c r="E1473" s="181" t="s">
        <v>1568</v>
      </c>
      <c r="F1473" s="182" t="s">
        <v>1569</v>
      </c>
      <c r="G1473" s="183" t="s">
        <v>247</v>
      </c>
      <c r="H1473" s="184">
        <v>48.5</v>
      </c>
      <c r="I1473" s="185"/>
      <c r="J1473" s="186">
        <f>ROUND(I1473*H1473,2)</f>
        <v>0</v>
      </c>
      <c r="K1473" s="187"/>
      <c r="L1473" s="40"/>
      <c r="M1473" s="188" t="s">
        <v>1</v>
      </c>
      <c r="N1473" s="189" t="s">
        <v>41</v>
      </c>
      <c r="O1473" s="72"/>
      <c r="P1473" s="190">
        <f>O1473*H1473</f>
        <v>0</v>
      </c>
      <c r="Q1473" s="190">
        <v>0</v>
      </c>
      <c r="R1473" s="190">
        <f>Q1473*H1473</f>
        <v>0</v>
      </c>
      <c r="S1473" s="190">
        <v>0</v>
      </c>
      <c r="T1473" s="191">
        <f>S1473*H1473</f>
        <v>0</v>
      </c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R1473" s="192" t="s">
        <v>171</v>
      </c>
      <c r="AT1473" s="192" t="s">
        <v>136</v>
      </c>
      <c r="AU1473" s="192" t="s">
        <v>86</v>
      </c>
      <c r="AY1473" s="18" t="s">
        <v>135</v>
      </c>
      <c r="BE1473" s="193">
        <f>IF(N1473="základní",J1473,0)</f>
        <v>0</v>
      </c>
      <c r="BF1473" s="193">
        <f>IF(N1473="snížená",J1473,0)</f>
        <v>0</v>
      </c>
      <c r="BG1473" s="193">
        <f>IF(N1473="zákl. přenesená",J1473,0)</f>
        <v>0</v>
      </c>
      <c r="BH1473" s="193">
        <f>IF(N1473="sníž. přenesená",J1473,0)</f>
        <v>0</v>
      </c>
      <c r="BI1473" s="193">
        <f>IF(N1473="nulová",J1473,0)</f>
        <v>0</v>
      </c>
      <c r="BJ1473" s="18" t="s">
        <v>84</v>
      </c>
      <c r="BK1473" s="193">
        <f>ROUND(I1473*H1473,2)</f>
        <v>0</v>
      </c>
      <c r="BL1473" s="18" t="s">
        <v>171</v>
      </c>
      <c r="BM1473" s="192" t="s">
        <v>1570</v>
      </c>
    </row>
    <row r="1474" spans="1:65" s="2" customFormat="1" ht="37.9" customHeight="1">
      <c r="A1474" s="35"/>
      <c r="B1474" s="36"/>
      <c r="C1474" s="180" t="s">
        <v>1571</v>
      </c>
      <c r="D1474" s="180" t="s">
        <v>136</v>
      </c>
      <c r="E1474" s="181" t="s">
        <v>1572</v>
      </c>
      <c r="F1474" s="182" t="s">
        <v>1573</v>
      </c>
      <c r="G1474" s="183" t="s">
        <v>663</v>
      </c>
      <c r="H1474" s="184">
        <v>1</v>
      </c>
      <c r="I1474" s="185"/>
      <c r="J1474" s="186">
        <f>ROUND(I1474*H1474,2)</f>
        <v>0</v>
      </c>
      <c r="K1474" s="187"/>
      <c r="L1474" s="40"/>
      <c r="M1474" s="188" t="s">
        <v>1</v>
      </c>
      <c r="N1474" s="189" t="s">
        <v>41</v>
      </c>
      <c r="O1474" s="72"/>
      <c r="P1474" s="190">
        <f>O1474*H1474</f>
        <v>0</v>
      </c>
      <c r="Q1474" s="190">
        <v>0</v>
      </c>
      <c r="R1474" s="190">
        <f>Q1474*H1474</f>
        <v>0</v>
      </c>
      <c r="S1474" s="190">
        <v>0</v>
      </c>
      <c r="T1474" s="191">
        <f>S1474*H1474</f>
        <v>0</v>
      </c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R1474" s="192" t="s">
        <v>171</v>
      </c>
      <c r="AT1474" s="192" t="s">
        <v>136</v>
      </c>
      <c r="AU1474" s="192" t="s">
        <v>86</v>
      </c>
      <c r="AY1474" s="18" t="s">
        <v>135</v>
      </c>
      <c r="BE1474" s="193">
        <f>IF(N1474="základní",J1474,0)</f>
        <v>0</v>
      </c>
      <c r="BF1474" s="193">
        <f>IF(N1474="snížená",J1474,0)</f>
        <v>0</v>
      </c>
      <c r="BG1474" s="193">
        <f>IF(N1474="zákl. přenesená",J1474,0)</f>
        <v>0</v>
      </c>
      <c r="BH1474" s="193">
        <f>IF(N1474="sníž. přenesená",J1474,0)</f>
        <v>0</v>
      </c>
      <c r="BI1474" s="193">
        <f>IF(N1474="nulová",J1474,0)</f>
        <v>0</v>
      </c>
      <c r="BJ1474" s="18" t="s">
        <v>84</v>
      </c>
      <c r="BK1474" s="193">
        <f>ROUND(I1474*H1474,2)</f>
        <v>0</v>
      </c>
      <c r="BL1474" s="18" t="s">
        <v>171</v>
      </c>
      <c r="BM1474" s="192" t="s">
        <v>1574</v>
      </c>
    </row>
    <row r="1475" spans="1:65" s="2" customFormat="1" ht="49.15" customHeight="1">
      <c r="A1475" s="35"/>
      <c r="B1475" s="36"/>
      <c r="C1475" s="180" t="s">
        <v>884</v>
      </c>
      <c r="D1475" s="180" t="s">
        <v>136</v>
      </c>
      <c r="E1475" s="181" t="s">
        <v>1575</v>
      </c>
      <c r="F1475" s="182" t="s">
        <v>1576</v>
      </c>
      <c r="G1475" s="183" t="s">
        <v>663</v>
      </c>
      <c r="H1475" s="184">
        <v>1</v>
      </c>
      <c r="I1475" s="185"/>
      <c r="J1475" s="186">
        <f>ROUND(I1475*H1475,2)</f>
        <v>0</v>
      </c>
      <c r="K1475" s="187"/>
      <c r="L1475" s="40"/>
      <c r="M1475" s="188" t="s">
        <v>1</v>
      </c>
      <c r="N1475" s="189" t="s">
        <v>41</v>
      </c>
      <c r="O1475" s="72"/>
      <c r="P1475" s="190">
        <f>O1475*H1475</f>
        <v>0</v>
      </c>
      <c r="Q1475" s="190">
        <v>0</v>
      </c>
      <c r="R1475" s="190">
        <f>Q1475*H1475</f>
        <v>0</v>
      </c>
      <c r="S1475" s="190">
        <v>0</v>
      </c>
      <c r="T1475" s="191">
        <f>S1475*H1475</f>
        <v>0</v>
      </c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R1475" s="192" t="s">
        <v>171</v>
      </c>
      <c r="AT1475" s="192" t="s">
        <v>136</v>
      </c>
      <c r="AU1475" s="192" t="s">
        <v>86</v>
      </c>
      <c r="AY1475" s="18" t="s">
        <v>135</v>
      </c>
      <c r="BE1475" s="193">
        <f>IF(N1475="základní",J1475,0)</f>
        <v>0</v>
      </c>
      <c r="BF1475" s="193">
        <f>IF(N1475="snížená",J1475,0)</f>
        <v>0</v>
      </c>
      <c r="BG1475" s="193">
        <f>IF(N1475="zákl. přenesená",J1475,0)</f>
        <v>0</v>
      </c>
      <c r="BH1475" s="193">
        <f>IF(N1475="sníž. přenesená",J1475,0)</f>
        <v>0</v>
      </c>
      <c r="BI1475" s="193">
        <f>IF(N1475="nulová",J1475,0)</f>
        <v>0</v>
      </c>
      <c r="BJ1475" s="18" t="s">
        <v>84</v>
      </c>
      <c r="BK1475" s="193">
        <f>ROUND(I1475*H1475,2)</f>
        <v>0</v>
      </c>
      <c r="BL1475" s="18" t="s">
        <v>171</v>
      </c>
      <c r="BM1475" s="192" t="s">
        <v>1577</v>
      </c>
    </row>
    <row r="1476" spans="1:47" s="2" customFormat="1" ht="48.75">
      <c r="A1476" s="35"/>
      <c r="B1476" s="36"/>
      <c r="C1476" s="37"/>
      <c r="D1476" s="194" t="s">
        <v>141</v>
      </c>
      <c r="E1476" s="37"/>
      <c r="F1476" s="195" t="s">
        <v>1578</v>
      </c>
      <c r="G1476" s="37"/>
      <c r="H1476" s="37"/>
      <c r="I1476" s="196"/>
      <c r="J1476" s="37"/>
      <c r="K1476" s="37"/>
      <c r="L1476" s="40"/>
      <c r="M1476" s="197"/>
      <c r="N1476" s="198"/>
      <c r="O1476" s="72"/>
      <c r="P1476" s="72"/>
      <c r="Q1476" s="72"/>
      <c r="R1476" s="72"/>
      <c r="S1476" s="72"/>
      <c r="T1476" s="73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T1476" s="18" t="s">
        <v>141</v>
      </c>
      <c r="AU1476" s="18" t="s">
        <v>86</v>
      </c>
    </row>
    <row r="1477" spans="1:65" s="2" customFormat="1" ht="24.2" customHeight="1">
      <c r="A1477" s="35"/>
      <c r="B1477" s="36"/>
      <c r="C1477" s="180" t="s">
        <v>1579</v>
      </c>
      <c r="D1477" s="180" t="s">
        <v>136</v>
      </c>
      <c r="E1477" s="181" t="s">
        <v>1580</v>
      </c>
      <c r="F1477" s="182" t="s">
        <v>1581</v>
      </c>
      <c r="G1477" s="183" t="s">
        <v>247</v>
      </c>
      <c r="H1477" s="184">
        <v>48</v>
      </c>
      <c r="I1477" s="185"/>
      <c r="J1477" s="186">
        <f>ROUND(I1477*H1477,2)</f>
        <v>0</v>
      </c>
      <c r="K1477" s="187"/>
      <c r="L1477" s="40"/>
      <c r="M1477" s="188" t="s">
        <v>1</v>
      </c>
      <c r="N1477" s="189" t="s">
        <v>41</v>
      </c>
      <c r="O1477" s="72"/>
      <c r="P1477" s="190">
        <f>O1477*H1477</f>
        <v>0</v>
      </c>
      <c r="Q1477" s="190">
        <v>0</v>
      </c>
      <c r="R1477" s="190">
        <f>Q1477*H1477</f>
        <v>0</v>
      </c>
      <c r="S1477" s="190">
        <v>0</v>
      </c>
      <c r="T1477" s="191">
        <f>S1477*H1477</f>
        <v>0</v>
      </c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R1477" s="192" t="s">
        <v>171</v>
      </c>
      <c r="AT1477" s="192" t="s">
        <v>136</v>
      </c>
      <c r="AU1477" s="192" t="s">
        <v>86</v>
      </c>
      <c r="AY1477" s="18" t="s">
        <v>135</v>
      </c>
      <c r="BE1477" s="193">
        <f>IF(N1477="základní",J1477,0)</f>
        <v>0</v>
      </c>
      <c r="BF1477" s="193">
        <f>IF(N1477="snížená",J1477,0)</f>
        <v>0</v>
      </c>
      <c r="BG1477" s="193">
        <f>IF(N1477="zákl. přenesená",J1477,0)</f>
        <v>0</v>
      </c>
      <c r="BH1477" s="193">
        <f>IF(N1477="sníž. přenesená",J1477,0)</f>
        <v>0</v>
      </c>
      <c r="BI1477" s="193">
        <f>IF(N1477="nulová",J1477,0)</f>
        <v>0</v>
      </c>
      <c r="BJ1477" s="18" t="s">
        <v>84</v>
      </c>
      <c r="BK1477" s="193">
        <f>ROUND(I1477*H1477,2)</f>
        <v>0</v>
      </c>
      <c r="BL1477" s="18" t="s">
        <v>171</v>
      </c>
      <c r="BM1477" s="192" t="s">
        <v>1582</v>
      </c>
    </row>
    <row r="1478" spans="1:47" s="2" customFormat="1" ht="48.75">
      <c r="A1478" s="35"/>
      <c r="B1478" s="36"/>
      <c r="C1478" s="37"/>
      <c r="D1478" s="194" t="s">
        <v>141</v>
      </c>
      <c r="E1478" s="37"/>
      <c r="F1478" s="195" t="s">
        <v>1578</v>
      </c>
      <c r="G1478" s="37"/>
      <c r="H1478" s="37"/>
      <c r="I1478" s="196"/>
      <c r="J1478" s="37"/>
      <c r="K1478" s="37"/>
      <c r="L1478" s="40"/>
      <c r="M1478" s="197"/>
      <c r="N1478" s="198"/>
      <c r="O1478" s="72"/>
      <c r="P1478" s="72"/>
      <c r="Q1478" s="72"/>
      <c r="R1478" s="72"/>
      <c r="S1478" s="72"/>
      <c r="T1478" s="73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T1478" s="18" t="s">
        <v>141</v>
      </c>
      <c r="AU1478" s="18" t="s">
        <v>86</v>
      </c>
    </row>
    <row r="1479" spans="1:65" s="2" customFormat="1" ht="24.2" customHeight="1">
      <c r="A1479" s="35"/>
      <c r="B1479" s="36"/>
      <c r="C1479" s="180" t="s">
        <v>887</v>
      </c>
      <c r="D1479" s="180" t="s">
        <v>136</v>
      </c>
      <c r="E1479" s="181" t="s">
        <v>1583</v>
      </c>
      <c r="F1479" s="182" t="s">
        <v>1584</v>
      </c>
      <c r="G1479" s="183" t="s">
        <v>1151</v>
      </c>
      <c r="H1479" s="184">
        <v>1</v>
      </c>
      <c r="I1479" s="185"/>
      <c r="J1479" s="186">
        <f>ROUND(I1479*H1479,2)</f>
        <v>0</v>
      </c>
      <c r="K1479" s="187"/>
      <c r="L1479" s="40"/>
      <c r="M1479" s="188" t="s">
        <v>1</v>
      </c>
      <c r="N1479" s="189" t="s">
        <v>41</v>
      </c>
      <c r="O1479" s="72"/>
      <c r="P1479" s="190">
        <f>O1479*H1479</f>
        <v>0</v>
      </c>
      <c r="Q1479" s="190">
        <v>0</v>
      </c>
      <c r="R1479" s="190">
        <f>Q1479*H1479</f>
        <v>0</v>
      </c>
      <c r="S1479" s="190">
        <v>0</v>
      </c>
      <c r="T1479" s="191">
        <f>S1479*H1479</f>
        <v>0</v>
      </c>
      <c r="U1479" s="35"/>
      <c r="V1479" s="35"/>
      <c r="W1479" s="35"/>
      <c r="X1479" s="35"/>
      <c r="Y1479" s="35"/>
      <c r="Z1479" s="35"/>
      <c r="AA1479" s="35"/>
      <c r="AB1479" s="35"/>
      <c r="AC1479" s="35"/>
      <c r="AD1479" s="35"/>
      <c r="AE1479" s="35"/>
      <c r="AR1479" s="192" t="s">
        <v>171</v>
      </c>
      <c r="AT1479" s="192" t="s">
        <v>136</v>
      </c>
      <c r="AU1479" s="192" t="s">
        <v>86</v>
      </c>
      <c r="AY1479" s="18" t="s">
        <v>135</v>
      </c>
      <c r="BE1479" s="193">
        <f>IF(N1479="základní",J1479,0)</f>
        <v>0</v>
      </c>
      <c r="BF1479" s="193">
        <f>IF(N1479="snížená",J1479,0)</f>
        <v>0</v>
      </c>
      <c r="BG1479" s="193">
        <f>IF(N1479="zákl. přenesená",J1479,0)</f>
        <v>0</v>
      </c>
      <c r="BH1479" s="193">
        <f>IF(N1479="sníž. přenesená",J1479,0)</f>
        <v>0</v>
      </c>
      <c r="BI1479" s="193">
        <f>IF(N1479="nulová",J1479,0)</f>
        <v>0</v>
      </c>
      <c r="BJ1479" s="18" t="s">
        <v>84</v>
      </c>
      <c r="BK1479" s="193">
        <f>ROUND(I1479*H1479,2)</f>
        <v>0</v>
      </c>
      <c r="BL1479" s="18" t="s">
        <v>171</v>
      </c>
      <c r="BM1479" s="192" t="s">
        <v>1585</v>
      </c>
    </row>
    <row r="1480" spans="1:47" s="2" customFormat="1" ht="48.75">
      <c r="A1480" s="35"/>
      <c r="B1480" s="36"/>
      <c r="C1480" s="37"/>
      <c r="D1480" s="194" t="s">
        <v>141</v>
      </c>
      <c r="E1480" s="37"/>
      <c r="F1480" s="195" t="s">
        <v>1578</v>
      </c>
      <c r="G1480" s="37"/>
      <c r="H1480" s="37"/>
      <c r="I1480" s="196"/>
      <c r="J1480" s="37"/>
      <c r="K1480" s="37"/>
      <c r="L1480" s="40"/>
      <c r="M1480" s="197"/>
      <c r="N1480" s="198"/>
      <c r="O1480" s="72"/>
      <c r="P1480" s="72"/>
      <c r="Q1480" s="72"/>
      <c r="R1480" s="72"/>
      <c r="S1480" s="72"/>
      <c r="T1480" s="73"/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T1480" s="18" t="s">
        <v>141</v>
      </c>
      <c r="AU1480" s="18" t="s">
        <v>86</v>
      </c>
    </row>
    <row r="1481" spans="2:63" s="11" customFormat="1" ht="22.9" customHeight="1">
      <c r="B1481" s="166"/>
      <c r="C1481" s="167"/>
      <c r="D1481" s="168" t="s">
        <v>75</v>
      </c>
      <c r="E1481" s="210" t="s">
        <v>1586</v>
      </c>
      <c r="F1481" s="210" t="s">
        <v>1587</v>
      </c>
      <c r="G1481" s="167"/>
      <c r="H1481" s="167"/>
      <c r="I1481" s="170"/>
      <c r="J1481" s="211">
        <f>BK1481</f>
        <v>0</v>
      </c>
      <c r="K1481" s="167"/>
      <c r="L1481" s="172"/>
      <c r="M1481" s="173"/>
      <c r="N1481" s="174"/>
      <c r="O1481" s="174"/>
      <c r="P1481" s="175">
        <f>SUM(P1482:P1507)</f>
        <v>0</v>
      </c>
      <c r="Q1481" s="174"/>
      <c r="R1481" s="175">
        <f>SUM(R1482:R1507)</f>
        <v>0</v>
      </c>
      <c r="S1481" s="174"/>
      <c r="T1481" s="176">
        <f>SUM(T1482:T1507)</f>
        <v>0</v>
      </c>
      <c r="AR1481" s="177" t="s">
        <v>86</v>
      </c>
      <c r="AT1481" s="178" t="s">
        <v>75</v>
      </c>
      <c r="AU1481" s="178" t="s">
        <v>84</v>
      </c>
      <c r="AY1481" s="177" t="s">
        <v>135</v>
      </c>
      <c r="BK1481" s="179">
        <f>SUM(BK1482:BK1507)</f>
        <v>0</v>
      </c>
    </row>
    <row r="1482" spans="1:65" s="2" customFormat="1" ht="24.2" customHeight="1">
      <c r="A1482" s="35"/>
      <c r="B1482" s="36"/>
      <c r="C1482" s="180" t="s">
        <v>1588</v>
      </c>
      <c r="D1482" s="180" t="s">
        <v>136</v>
      </c>
      <c r="E1482" s="181" t="s">
        <v>1589</v>
      </c>
      <c r="F1482" s="182" t="s">
        <v>1590</v>
      </c>
      <c r="G1482" s="183" t="s">
        <v>269</v>
      </c>
      <c r="H1482" s="184">
        <v>55.132</v>
      </c>
      <c r="I1482" s="185"/>
      <c r="J1482" s="186">
        <f>ROUND(I1482*H1482,2)</f>
        <v>0</v>
      </c>
      <c r="K1482" s="187"/>
      <c r="L1482" s="40"/>
      <c r="M1482" s="188" t="s">
        <v>1</v>
      </c>
      <c r="N1482" s="189" t="s">
        <v>41</v>
      </c>
      <c r="O1482" s="72"/>
      <c r="P1482" s="190">
        <f>O1482*H1482</f>
        <v>0</v>
      </c>
      <c r="Q1482" s="190">
        <v>0</v>
      </c>
      <c r="R1482" s="190">
        <f>Q1482*H1482</f>
        <v>0</v>
      </c>
      <c r="S1482" s="190">
        <v>0</v>
      </c>
      <c r="T1482" s="191">
        <f>S1482*H1482</f>
        <v>0</v>
      </c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/>
      <c r="AR1482" s="192" t="s">
        <v>171</v>
      </c>
      <c r="AT1482" s="192" t="s">
        <v>136</v>
      </c>
      <c r="AU1482" s="192" t="s">
        <v>86</v>
      </c>
      <c r="AY1482" s="18" t="s">
        <v>135</v>
      </c>
      <c r="BE1482" s="193">
        <f>IF(N1482="základní",J1482,0)</f>
        <v>0</v>
      </c>
      <c r="BF1482" s="193">
        <f>IF(N1482="snížená",J1482,0)</f>
        <v>0</v>
      </c>
      <c r="BG1482" s="193">
        <f>IF(N1482="zákl. přenesená",J1482,0)</f>
        <v>0</v>
      </c>
      <c r="BH1482" s="193">
        <f>IF(N1482="sníž. přenesená",J1482,0)</f>
        <v>0</v>
      </c>
      <c r="BI1482" s="193">
        <f>IF(N1482="nulová",J1482,0)</f>
        <v>0</v>
      </c>
      <c r="BJ1482" s="18" t="s">
        <v>84</v>
      </c>
      <c r="BK1482" s="193">
        <f>ROUND(I1482*H1482,2)</f>
        <v>0</v>
      </c>
      <c r="BL1482" s="18" t="s">
        <v>171</v>
      </c>
      <c r="BM1482" s="192" t="s">
        <v>1591</v>
      </c>
    </row>
    <row r="1483" spans="2:51" s="13" customFormat="1" ht="12">
      <c r="B1483" s="212"/>
      <c r="C1483" s="213"/>
      <c r="D1483" s="194" t="s">
        <v>237</v>
      </c>
      <c r="E1483" s="214" t="s">
        <v>1</v>
      </c>
      <c r="F1483" s="215" t="s">
        <v>536</v>
      </c>
      <c r="G1483" s="213"/>
      <c r="H1483" s="214" t="s">
        <v>1</v>
      </c>
      <c r="I1483" s="216"/>
      <c r="J1483" s="213"/>
      <c r="K1483" s="213"/>
      <c r="L1483" s="217"/>
      <c r="M1483" s="218"/>
      <c r="N1483" s="219"/>
      <c r="O1483" s="219"/>
      <c r="P1483" s="219"/>
      <c r="Q1483" s="219"/>
      <c r="R1483" s="219"/>
      <c r="S1483" s="219"/>
      <c r="T1483" s="220"/>
      <c r="AT1483" s="221" t="s">
        <v>237</v>
      </c>
      <c r="AU1483" s="221" t="s">
        <v>86</v>
      </c>
      <c r="AV1483" s="13" t="s">
        <v>84</v>
      </c>
      <c r="AW1483" s="13" t="s">
        <v>32</v>
      </c>
      <c r="AX1483" s="13" t="s">
        <v>76</v>
      </c>
      <c r="AY1483" s="221" t="s">
        <v>135</v>
      </c>
    </row>
    <row r="1484" spans="2:51" s="13" customFormat="1" ht="12">
      <c r="B1484" s="212"/>
      <c r="C1484" s="213"/>
      <c r="D1484" s="194" t="s">
        <v>237</v>
      </c>
      <c r="E1484" s="214" t="s">
        <v>1</v>
      </c>
      <c r="F1484" s="215" t="s">
        <v>1592</v>
      </c>
      <c r="G1484" s="213"/>
      <c r="H1484" s="214" t="s">
        <v>1</v>
      </c>
      <c r="I1484" s="216"/>
      <c r="J1484" s="213"/>
      <c r="K1484" s="213"/>
      <c r="L1484" s="217"/>
      <c r="M1484" s="218"/>
      <c r="N1484" s="219"/>
      <c r="O1484" s="219"/>
      <c r="P1484" s="219"/>
      <c r="Q1484" s="219"/>
      <c r="R1484" s="219"/>
      <c r="S1484" s="219"/>
      <c r="T1484" s="220"/>
      <c r="AT1484" s="221" t="s">
        <v>237</v>
      </c>
      <c r="AU1484" s="221" t="s">
        <v>86</v>
      </c>
      <c r="AV1484" s="13" t="s">
        <v>84</v>
      </c>
      <c r="AW1484" s="13" t="s">
        <v>32</v>
      </c>
      <c r="AX1484" s="13" t="s">
        <v>76</v>
      </c>
      <c r="AY1484" s="221" t="s">
        <v>135</v>
      </c>
    </row>
    <row r="1485" spans="2:51" s="14" customFormat="1" ht="12">
      <c r="B1485" s="222"/>
      <c r="C1485" s="223"/>
      <c r="D1485" s="194" t="s">
        <v>237</v>
      </c>
      <c r="E1485" s="224" t="s">
        <v>1</v>
      </c>
      <c r="F1485" s="225" t="s">
        <v>1593</v>
      </c>
      <c r="G1485" s="223"/>
      <c r="H1485" s="226">
        <v>38.709</v>
      </c>
      <c r="I1485" s="227"/>
      <c r="J1485" s="223"/>
      <c r="K1485" s="223"/>
      <c r="L1485" s="228"/>
      <c r="M1485" s="229"/>
      <c r="N1485" s="230"/>
      <c r="O1485" s="230"/>
      <c r="P1485" s="230"/>
      <c r="Q1485" s="230"/>
      <c r="R1485" s="230"/>
      <c r="S1485" s="230"/>
      <c r="T1485" s="231"/>
      <c r="AT1485" s="232" t="s">
        <v>237</v>
      </c>
      <c r="AU1485" s="232" t="s">
        <v>86</v>
      </c>
      <c r="AV1485" s="14" t="s">
        <v>86</v>
      </c>
      <c r="AW1485" s="14" t="s">
        <v>32</v>
      </c>
      <c r="AX1485" s="14" t="s">
        <v>76</v>
      </c>
      <c r="AY1485" s="232" t="s">
        <v>135</v>
      </c>
    </row>
    <row r="1486" spans="2:51" s="13" customFormat="1" ht="12">
      <c r="B1486" s="212"/>
      <c r="C1486" s="213"/>
      <c r="D1486" s="194" t="s">
        <v>237</v>
      </c>
      <c r="E1486" s="214" t="s">
        <v>1</v>
      </c>
      <c r="F1486" s="215" t="s">
        <v>1594</v>
      </c>
      <c r="G1486" s="213"/>
      <c r="H1486" s="214" t="s">
        <v>1</v>
      </c>
      <c r="I1486" s="216"/>
      <c r="J1486" s="213"/>
      <c r="K1486" s="213"/>
      <c r="L1486" s="217"/>
      <c r="M1486" s="218"/>
      <c r="N1486" s="219"/>
      <c r="O1486" s="219"/>
      <c r="P1486" s="219"/>
      <c r="Q1486" s="219"/>
      <c r="R1486" s="219"/>
      <c r="S1486" s="219"/>
      <c r="T1486" s="220"/>
      <c r="AT1486" s="221" t="s">
        <v>237</v>
      </c>
      <c r="AU1486" s="221" t="s">
        <v>86</v>
      </c>
      <c r="AV1486" s="13" t="s">
        <v>84</v>
      </c>
      <c r="AW1486" s="13" t="s">
        <v>32</v>
      </c>
      <c r="AX1486" s="13" t="s">
        <v>76</v>
      </c>
      <c r="AY1486" s="221" t="s">
        <v>135</v>
      </c>
    </row>
    <row r="1487" spans="2:51" s="13" customFormat="1" ht="12">
      <c r="B1487" s="212"/>
      <c r="C1487" s="213"/>
      <c r="D1487" s="194" t="s">
        <v>237</v>
      </c>
      <c r="E1487" s="214" t="s">
        <v>1</v>
      </c>
      <c r="F1487" s="215" t="s">
        <v>1595</v>
      </c>
      <c r="G1487" s="213"/>
      <c r="H1487" s="214" t="s">
        <v>1</v>
      </c>
      <c r="I1487" s="216"/>
      <c r="J1487" s="213"/>
      <c r="K1487" s="213"/>
      <c r="L1487" s="217"/>
      <c r="M1487" s="218"/>
      <c r="N1487" s="219"/>
      <c r="O1487" s="219"/>
      <c r="P1487" s="219"/>
      <c r="Q1487" s="219"/>
      <c r="R1487" s="219"/>
      <c r="S1487" s="219"/>
      <c r="T1487" s="220"/>
      <c r="AT1487" s="221" t="s">
        <v>237</v>
      </c>
      <c r="AU1487" s="221" t="s">
        <v>86</v>
      </c>
      <c r="AV1487" s="13" t="s">
        <v>84</v>
      </c>
      <c r="AW1487" s="13" t="s">
        <v>32</v>
      </c>
      <c r="AX1487" s="13" t="s">
        <v>76</v>
      </c>
      <c r="AY1487" s="221" t="s">
        <v>135</v>
      </c>
    </row>
    <row r="1488" spans="2:51" s="14" customFormat="1" ht="12">
      <c r="B1488" s="222"/>
      <c r="C1488" s="223"/>
      <c r="D1488" s="194" t="s">
        <v>237</v>
      </c>
      <c r="E1488" s="224" t="s">
        <v>1</v>
      </c>
      <c r="F1488" s="225" t="s">
        <v>1596</v>
      </c>
      <c r="G1488" s="223"/>
      <c r="H1488" s="226">
        <v>16.423</v>
      </c>
      <c r="I1488" s="227"/>
      <c r="J1488" s="223"/>
      <c r="K1488" s="223"/>
      <c r="L1488" s="228"/>
      <c r="M1488" s="229"/>
      <c r="N1488" s="230"/>
      <c r="O1488" s="230"/>
      <c r="P1488" s="230"/>
      <c r="Q1488" s="230"/>
      <c r="R1488" s="230"/>
      <c r="S1488" s="230"/>
      <c r="T1488" s="231"/>
      <c r="AT1488" s="232" t="s">
        <v>237</v>
      </c>
      <c r="AU1488" s="232" t="s">
        <v>86</v>
      </c>
      <c r="AV1488" s="14" t="s">
        <v>86</v>
      </c>
      <c r="AW1488" s="14" t="s">
        <v>32</v>
      </c>
      <c r="AX1488" s="14" t="s">
        <v>76</v>
      </c>
      <c r="AY1488" s="232" t="s">
        <v>135</v>
      </c>
    </row>
    <row r="1489" spans="2:51" s="15" customFormat="1" ht="12">
      <c r="B1489" s="233"/>
      <c r="C1489" s="234"/>
      <c r="D1489" s="194" t="s">
        <v>237</v>
      </c>
      <c r="E1489" s="235" t="s">
        <v>1</v>
      </c>
      <c r="F1489" s="236" t="s">
        <v>240</v>
      </c>
      <c r="G1489" s="234"/>
      <c r="H1489" s="237">
        <v>55.132000000000005</v>
      </c>
      <c r="I1489" s="238"/>
      <c r="J1489" s="234"/>
      <c r="K1489" s="234"/>
      <c r="L1489" s="239"/>
      <c r="M1489" s="240"/>
      <c r="N1489" s="241"/>
      <c r="O1489" s="241"/>
      <c r="P1489" s="241"/>
      <c r="Q1489" s="241"/>
      <c r="R1489" s="241"/>
      <c r="S1489" s="241"/>
      <c r="T1489" s="242"/>
      <c r="AT1489" s="243" t="s">
        <v>237</v>
      </c>
      <c r="AU1489" s="243" t="s">
        <v>86</v>
      </c>
      <c r="AV1489" s="15" t="s">
        <v>140</v>
      </c>
      <c r="AW1489" s="15" t="s">
        <v>32</v>
      </c>
      <c r="AX1489" s="15" t="s">
        <v>84</v>
      </c>
      <c r="AY1489" s="243" t="s">
        <v>135</v>
      </c>
    </row>
    <row r="1490" spans="1:65" s="2" customFormat="1" ht="24.2" customHeight="1">
      <c r="A1490" s="35"/>
      <c r="B1490" s="36"/>
      <c r="C1490" s="180" t="s">
        <v>896</v>
      </c>
      <c r="D1490" s="180" t="s">
        <v>136</v>
      </c>
      <c r="E1490" s="181" t="s">
        <v>1597</v>
      </c>
      <c r="F1490" s="182" t="s">
        <v>1598</v>
      </c>
      <c r="G1490" s="183" t="s">
        <v>269</v>
      </c>
      <c r="H1490" s="184">
        <v>145.28</v>
      </c>
      <c r="I1490" s="185"/>
      <c r="J1490" s="186">
        <f>ROUND(I1490*H1490,2)</f>
        <v>0</v>
      </c>
      <c r="K1490" s="187"/>
      <c r="L1490" s="40"/>
      <c r="M1490" s="188" t="s">
        <v>1</v>
      </c>
      <c r="N1490" s="189" t="s">
        <v>41</v>
      </c>
      <c r="O1490" s="72"/>
      <c r="P1490" s="190">
        <f>O1490*H1490</f>
        <v>0</v>
      </c>
      <c r="Q1490" s="190">
        <v>0</v>
      </c>
      <c r="R1490" s="190">
        <f>Q1490*H1490</f>
        <v>0</v>
      </c>
      <c r="S1490" s="190">
        <v>0</v>
      </c>
      <c r="T1490" s="191">
        <f>S1490*H1490</f>
        <v>0</v>
      </c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R1490" s="192" t="s">
        <v>171</v>
      </c>
      <c r="AT1490" s="192" t="s">
        <v>136</v>
      </c>
      <c r="AU1490" s="192" t="s">
        <v>86</v>
      </c>
      <c r="AY1490" s="18" t="s">
        <v>135</v>
      </c>
      <c r="BE1490" s="193">
        <f>IF(N1490="základní",J1490,0)</f>
        <v>0</v>
      </c>
      <c r="BF1490" s="193">
        <f>IF(N1490="snížená",J1490,0)</f>
        <v>0</v>
      </c>
      <c r="BG1490" s="193">
        <f>IF(N1490="zákl. přenesená",J1490,0)</f>
        <v>0</v>
      </c>
      <c r="BH1490" s="193">
        <f>IF(N1490="sníž. přenesená",J1490,0)</f>
        <v>0</v>
      </c>
      <c r="BI1490" s="193">
        <f>IF(N1490="nulová",J1490,0)</f>
        <v>0</v>
      </c>
      <c r="BJ1490" s="18" t="s">
        <v>84</v>
      </c>
      <c r="BK1490" s="193">
        <f>ROUND(I1490*H1490,2)</f>
        <v>0</v>
      </c>
      <c r="BL1490" s="18" t="s">
        <v>171</v>
      </c>
      <c r="BM1490" s="192" t="s">
        <v>1599</v>
      </c>
    </row>
    <row r="1491" spans="1:65" s="2" customFormat="1" ht="24.2" customHeight="1">
      <c r="A1491" s="35"/>
      <c r="B1491" s="36"/>
      <c r="C1491" s="180" t="s">
        <v>1600</v>
      </c>
      <c r="D1491" s="180" t="s">
        <v>136</v>
      </c>
      <c r="E1491" s="181" t="s">
        <v>1601</v>
      </c>
      <c r="F1491" s="182" t="s">
        <v>1602</v>
      </c>
      <c r="G1491" s="183" t="s">
        <v>269</v>
      </c>
      <c r="H1491" s="184">
        <v>145.28</v>
      </c>
      <c r="I1491" s="185"/>
      <c r="J1491" s="186">
        <f>ROUND(I1491*H1491,2)</f>
        <v>0</v>
      </c>
      <c r="K1491" s="187"/>
      <c r="L1491" s="40"/>
      <c r="M1491" s="188" t="s">
        <v>1</v>
      </c>
      <c r="N1491" s="189" t="s">
        <v>41</v>
      </c>
      <c r="O1491" s="72"/>
      <c r="P1491" s="190">
        <f>O1491*H1491</f>
        <v>0</v>
      </c>
      <c r="Q1491" s="190">
        <v>0</v>
      </c>
      <c r="R1491" s="190">
        <f>Q1491*H1491</f>
        <v>0</v>
      </c>
      <c r="S1491" s="190">
        <v>0</v>
      </c>
      <c r="T1491" s="191">
        <f>S1491*H1491</f>
        <v>0</v>
      </c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R1491" s="192" t="s">
        <v>171</v>
      </c>
      <c r="AT1491" s="192" t="s">
        <v>136</v>
      </c>
      <c r="AU1491" s="192" t="s">
        <v>86</v>
      </c>
      <c r="AY1491" s="18" t="s">
        <v>135</v>
      </c>
      <c r="BE1491" s="193">
        <f>IF(N1491="základní",J1491,0)</f>
        <v>0</v>
      </c>
      <c r="BF1491" s="193">
        <f>IF(N1491="snížená",J1491,0)</f>
        <v>0</v>
      </c>
      <c r="BG1491" s="193">
        <f>IF(N1491="zákl. přenesená",J1491,0)</f>
        <v>0</v>
      </c>
      <c r="BH1491" s="193">
        <f>IF(N1491="sníž. přenesená",J1491,0)</f>
        <v>0</v>
      </c>
      <c r="BI1491" s="193">
        <f>IF(N1491="nulová",J1491,0)</f>
        <v>0</v>
      </c>
      <c r="BJ1491" s="18" t="s">
        <v>84</v>
      </c>
      <c r="BK1491" s="193">
        <f>ROUND(I1491*H1491,2)</f>
        <v>0</v>
      </c>
      <c r="BL1491" s="18" t="s">
        <v>171</v>
      </c>
      <c r="BM1491" s="192" t="s">
        <v>1603</v>
      </c>
    </row>
    <row r="1492" spans="2:51" s="13" customFormat="1" ht="12">
      <c r="B1492" s="212"/>
      <c r="C1492" s="213"/>
      <c r="D1492" s="194" t="s">
        <v>237</v>
      </c>
      <c r="E1492" s="214" t="s">
        <v>1</v>
      </c>
      <c r="F1492" s="215" t="s">
        <v>443</v>
      </c>
      <c r="G1492" s="213"/>
      <c r="H1492" s="214" t="s">
        <v>1</v>
      </c>
      <c r="I1492" s="216"/>
      <c r="J1492" s="213"/>
      <c r="K1492" s="213"/>
      <c r="L1492" s="217"/>
      <c r="M1492" s="218"/>
      <c r="N1492" s="219"/>
      <c r="O1492" s="219"/>
      <c r="P1492" s="219"/>
      <c r="Q1492" s="219"/>
      <c r="R1492" s="219"/>
      <c r="S1492" s="219"/>
      <c r="T1492" s="220"/>
      <c r="AT1492" s="221" t="s">
        <v>237</v>
      </c>
      <c r="AU1492" s="221" t="s">
        <v>86</v>
      </c>
      <c r="AV1492" s="13" t="s">
        <v>84</v>
      </c>
      <c r="AW1492" s="13" t="s">
        <v>32</v>
      </c>
      <c r="AX1492" s="13" t="s">
        <v>76</v>
      </c>
      <c r="AY1492" s="221" t="s">
        <v>135</v>
      </c>
    </row>
    <row r="1493" spans="2:51" s="13" customFormat="1" ht="12">
      <c r="B1493" s="212"/>
      <c r="C1493" s="213"/>
      <c r="D1493" s="194" t="s">
        <v>237</v>
      </c>
      <c r="E1493" s="214" t="s">
        <v>1</v>
      </c>
      <c r="F1493" s="215" t="s">
        <v>1604</v>
      </c>
      <c r="G1493" s="213"/>
      <c r="H1493" s="214" t="s">
        <v>1</v>
      </c>
      <c r="I1493" s="216"/>
      <c r="J1493" s="213"/>
      <c r="K1493" s="213"/>
      <c r="L1493" s="217"/>
      <c r="M1493" s="218"/>
      <c r="N1493" s="219"/>
      <c r="O1493" s="219"/>
      <c r="P1493" s="219"/>
      <c r="Q1493" s="219"/>
      <c r="R1493" s="219"/>
      <c r="S1493" s="219"/>
      <c r="T1493" s="220"/>
      <c r="AT1493" s="221" t="s">
        <v>237</v>
      </c>
      <c r="AU1493" s="221" t="s">
        <v>86</v>
      </c>
      <c r="AV1493" s="13" t="s">
        <v>84</v>
      </c>
      <c r="AW1493" s="13" t="s">
        <v>32</v>
      </c>
      <c r="AX1493" s="13" t="s">
        <v>76</v>
      </c>
      <c r="AY1493" s="221" t="s">
        <v>135</v>
      </c>
    </row>
    <row r="1494" spans="2:51" s="14" customFormat="1" ht="22.5">
      <c r="B1494" s="222"/>
      <c r="C1494" s="223"/>
      <c r="D1494" s="194" t="s">
        <v>237</v>
      </c>
      <c r="E1494" s="224" t="s">
        <v>1</v>
      </c>
      <c r="F1494" s="225" t="s">
        <v>1605</v>
      </c>
      <c r="G1494" s="223"/>
      <c r="H1494" s="226">
        <v>75.7</v>
      </c>
      <c r="I1494" s="227"/>
      <c r="J1494" s="223"/>
      <c r="K1494" s="223"/>
      <c r="L1494" s="228"/>
      <c r="M1494" s="229"/>
      <c r="N1494" s="230"/>
      <c r="O1494" s="230"/>
      <c r="P1494" s="230"/>
      <c r="Q1494" s="230"/>
      <c r="R1494" s="230"/>
      <c r="S1494" s="230"/>
      <c r="T1494" s="231"/>
      <c r="AT1494" s="232" t="s">
        <v>237</v>
      </c>
      <c r="AU1494" s="232" t="s">
        <v>86</v>
      </c>
      <c r="AV1494" s="14" t="s">
        <v>86</v>
      </c>
      <c r="AW1494" s="14" t="s">
        <v>32</v>
      </c>
      <c r="AX1494" s="14" t="s">
        <v>76</v>
      </c>
      <c r="AY1494" s="232" t="s">
        <v>135</v>
      </c>
    </row>
    <row r="1495" spans="2:51" s="13" customFormat="1" ht="12">
      <c r="B1495" s="212"/>
      <c r="C1495" s="213"/>
      <c r="D1495" s="194" t="s">
        <v>237</v>
      </c>
      <c r="E1495" s="214" t="s">
        <v>1</v>
      </c>
      <c r="F1495" s="215" t="s">
        <v>640</v>
      </c>
      <c r="G1495" s="213"/>
      <c r="H1495" s="214" t="s">
        <v>1</v>
      </c>
      <c r="I1495" s="216"/>
      <c r="J1495" s="213"/>
      <c r="K1495" s="213"/>
      <c r="L1495" s="217"/>
      <c r="M1495" s="218"/>
      <c r="N1495" s="219"/>
      <c r="O1495" s="219"/>
      <c r="P1495" s="219"/>
      <c r="Q1495" s="219"/>
      <c r="R1495" s="219"/>
      <c r="S1495" s="219"/>
      <c r="T1495" s="220"/>
      <c r="AT1495" s="221" t="s">
        <v>237</v>
      </c>
      <c r="AU1495" s="221" t="s">
        <v>86</v>
      </c>
      <c r="AV1495" s="13" t="s">
        <v>84</v>
      </c>
      <c r="AW1495" s="13" t="s">
        <v>32</v>
      </c>
      <c r="AX1495" s="13" t="s">
        <v>76</v>
      </c>
      <c r="AY1495" s="221" t="s">
        <v>135</v>
      </c>
    </row>
    <row r="1496" spans="2:51" s="13" customFormat="1" ht="12">
      <c r="B1496" s="212"/>
      <c r="C1496" s="213"/>
      <c r="D1496" s="194" t="s">
        <v>237</v>
      </c>
      <c r="E1496" s="214" t="s">
        <v>1</v>
      </c>
      <c r="F1496" s="215" t="s">
        <v>1606</v>
      </c>
      <c r="G1496" s="213"/>
      <c r="H1496" s="214" t="s">
        <v>1</v>
      </c>
      <c r="I1496" s="216"/>
      <c r="J1496" s="213"/>
      <c r="K1496" s="213"/>
      <c r="L1496" s="217"/>
      <c r="M1496" s="218"/>
      <c r="N1496" s="219"/>
      <c r="O1496" s="219"/>
      <c r="P1496" s="219"/>
      <c r="Q1496" s="219"/>
      <c r="R1496" s="219"/>
      <c r="S1496" s="219"/>
      <c r="T1496" s="220"/>
      <c r="AT1496" s="221" t="s">
        <v>237</v>
      </c>
      <c r="AU1496" s="221" t="s">
        <v>86</v>
      </c>
      <c r="AV1496" s="13" t="s">
        <v>84</v>
      </c>
      <c r="AW1496" s="13" t="s">
        <v>32</v>
      </c>
      <c r="AX1496" s="13" t="s">
        <v>76</v>
      </c>
      <c r="AY1496" s="221" t="s">
        <v>135</v>
      </c>
    </row>
    <row r="1497" spans="2:51" s="14" customFormat="1" ht="12">
      <c r="B1497" s="222"/>
      <c r="C1497" s="223"/>
      <c r="D1497" s="194" t="s">
        <v>237</v>
      </c>
      <c r="E1497" s="224" t="s">
        <v>1</v>
      </c>
      <c r="F1497" s="225" t="s">
        <v>1607</v>
      </c>
      <c r="G1497" s="223"/>
      <c r="H1497" s="226">
        <v>69.58</v>
      </c>
      <c r="I1497" s="227"/>
      <c r="J1497" s="223"/>
      <c r="K1497" s="223"/>
      <c r="L1497" s="228"/>
      <c r="M1497" s="229"/>
      <c r="N1497" s="230"/>
      <c r="O1497" s="230"/>
      <c r="P1497" s="230"/>
      <c r="Q1497" s="230"/>
      <c r="R1497" s="230"/>
      <c r="S1497" s="230"/>
      <c r="T1497" s="231"/>
      <c r="AT1497" s="232" t="s">
        <v>237</v>
      </c>
      <c r="AU1497" s="232" t="s">
        <v>86</v>
      </c>
      <c r="AV1497" s="14" t="s">
        <v>86</v>
      </c>
      <c r="AW1497" s="14" t="s">
        <v>32</v>
      </c>
      <c r="AX1497" s="14" t="s">
        <v>76</v>
      </c>
      <c r="AY1497" s="232" t="s">
        <v>135</v>
      </c>
    </row>
    <row r="1498" spans="2:51" s="15" customFormat="1" ht="12">
      <c r="B1498" s="233"/>
      <c r="C1498" s="234"/>
      <c r="D1498" s="194" t="s">
        <v>237</v>
      </c>
      <c r="E1498" s="235" t="s">
        <v>1</v>
      </c>
      <c r="F1498" s="236" t="s">
        <v>240</v>
      </c>
      <c r="G1498" s="234"/>
      <c r="H1498" s="237">
        <v>145.28</v>
      </c>
      <c r="I1498" s="238"/>
      <c r="J1498" s="234"/>
      <c r="K1498" s="234"/>
      <c r="L1498" s="239"/>
      <c r="M1498" s="240"/>
      <c r="N1498" s="241"/>
      <c r="O1498" s="241"/>
      <c r="P1498" s="241"/>
      <c r="Q1498" s="241"/>
      <c r="R1498" s="241"/>
      <c r="S1498" s="241"/>
      <c r="T1498" s="242"/>
      <c r="AT1498" s="243" t="s">
        <v>237</v>
      </c>
      <c r="AU1498" s="243" t="s">
        <v>86</v>
      </c>
      <c r="AV1498" s="15" t="s">
        <v>140</v>
      </c>
      <c r="AW1498" s="15" t="s">
        <v>32</v>
      </c>
      <c r="AX1498" s="15" t="s">
        <v>84</v>
      </c>
      <c r="AY1498" s="243" t="s">
        <v>135</v>
      </c>
    </row>
    <row r="1499" spans="1:65" s="2" customFormat="1" ht="44.25" customHeight="1">
      <c r="A1499" s="35"/>
      <c r="B1499" s="36"/>
      <c r="C1499" s="244" t="s">
        <v>899</v>
      </c>
      <c r="D1499" s="244" t="s">
        <v>251</v>
      </c>
      <c r="E1499" s="245" t="s">
        <v>1608</v>
      </c>
      <c r="F1499" s="246" t="s">
        <v>1609</v>
      </c>
      <c r="G1499" s="247" t="s">
        <v>269</v>
      </c>
      <c r="H1499" s="248">
        <v>145.28</v>
      </c>
      <c r="I1499" s="249"/>
      <c r="J1499" s="250">
        <f>ROUND(I1499*H1499,2)</f>
        <v>0</v>
      </c>
      <c r="K1499" s="251"/>
      <c r="L1499" s="252"/>
      <c r="M1499" s="253" t="s">
        <v>1</v>
      </c>
      <c r="N1499" s="254" t="s">
        <v>41</v>
      </c>
      <c r="O1499" s="72"/>
      <c r="P1499" s="190">
        <f>O1499*H1499</f>
        <v>0</v>
      </c>
      <c r="Q1499" s="190">
        <v>0</v>
      </c>
      <c r="R1499" s="190">
        <f>Q1499*H1499</f>
        <v>0</v>
      </c>
      <c r="S1499" s="190">
        <v>0</v>
      </c>
      <c r="T1499" s="191">
        <f>S1499*H1499</f>
        <v>0</v>
      </c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R1499" s="192" t="s">
        <v>289</v>
      </c>
      <c r="AT1499" s="192" t="s">
        <v>251</v>
      </c>
      <c r="AU1499" s="192" t="s">
        <v>86</v>
      </c>
      <c r="AY1499" s="18" t="s">
        <v>135</v>
      </c>
      <c r="BE1499" s="193">
        <f>IF(N1499="základní",J1499,0)</f>
        <v>0</v>
      </c>
      <c r="BF1499" s="193">
        <f>IF(N1499="snížená",J1499,0)</f>
        <v>0</v>
      </c>
      <c r="BG1499" s="193">
        <f>IF(N1499="zákl. přenesená",J1499,0)</f>
        <v>0</v>
      </c>
      <c r="BH1499" s="193">
        <f>IF(N1499="sníž. přenesená",J1499,0)</f>
        <v>0</v>
      </c>
      <c r="BI1499" s="193">
        <f>IF(N1499="nulová",J1499,0)</f>
        <v>0</v>
      </c>
      <c r="BJ1499" s="18" t="s">
        <v>84</v>
      </c>
      <c r="BK1499" s="193">
        <f>ROUND(I1499*H1499,2)</f>
        <v>0</v>
      </c>
      <c r="BL1499" s="18" t="s">
        <v>171</v>
      </c>
      <c r="BM1499" s="192" t="s">
        <v>1610</v>
      </c>
    </row>
    <row r="1500" spans="2:51" s="13" customFormat="1" ht="12">
      <c r="B1500" s="212"/>
      <c r="C1500" s="213"/>
      <c r="D1500" s="194" t="s">
        <v>237</v>
      </c>
      <c r="E1500" s="214" t="s">
        <v>1</v>
      </c>
      <c r="F1500" s="215" t="s">
        <v>443</v>
      </c>
      <c r="G1500" s="213"/>
      <c r="H1500" s="214" t="s">
        <v>1</v>
      </c>
      <c r="I1500" s="216"/>
      <c r="J1500" s="213"/>
      <c r="K1500" s="213"/>
      <c r="L1500" s="217"/>
      <c r="M1500" s="218"/>
      <c r="N1500" s="219"/>
      <c r="O1500" s="219"/>
      <c r="P1500" s="219"/>
      <c r="Q1500" s="219"/>
      <c r="R1500" s="219"/>
      <c r="S1500" s="219"/>
      <c r="T1500" s="220"/>
      <c r="AT1500" s="221" t="s">
        <v>237</v>
      </c>
      <c r="AU1500" s="221" t="s">
        <v>86</v>
      </c>
      <c r="AV1500" s="13" t="s">
        <v>84</v>
      </c>
      <c r="AW1500" s="13" t="s">
        <v>32</v>
      </c>
      <c r="AX1500" s="13" t="s">
        <v>76</v>
      </c>
      <c r="AY1500" s="221" t="s">
        <v>135</v>
      </c>
    </row>
    <row r="1501" spans="2:51" s="13" customFormat="1" ht="12">
      <c r="B1501" s="212"/>
      <c r="C1501" s="213"/>
      <c r="D1501" s="194" t="s">
        <v>237</v>
      </c>
      <c r="E1501" s="214" t="s">
        <v>1</v>
      </c>
      <c r="F1501" s="215" t="s">
        <v>1604</v>
      </c>
      <c r="G1501" s="213"/>
      <c r="H1501" s="214" t="s">
        <v>1</v>
      </c>
      <c r="I1501" s="216"/>
      <c r="J1501" s="213"/>
      <c r="K1501" s="213"/>
      <c r="L1501" s="217"/>
      <c r="M1501" s="218"/>
      <c r="N1501" s="219"/>
      <c r="O1501" s="219"/>
      <c r="P1501" s="219"/>
      <c r="Q1501" s="219"/>
      <c r="R1501" s="219"/>
      <c r="S1501" s="219"/>
      <c r="T1501" s="220"/>
      <c r="AT1501" s="221" t="s">
        <v>237</v>
      </c>
      <c r="AU1501" s="221" t="s">
        <v>86</v>
      </c>
      <c r="AV1501" s="13" t="s">
        <v>84</v>
      </c>
      <c r="AW1501" s="13" t="s">
        <v>32</v>
      </c>
      <c r="AX1501" s="13" t="s">
        <v>76</v>
      </c>
      <c r="AY1501" s="221" t="s">
        <v>135</v>
      </c>
    </row>
    <row r="1502" spans="2:51" s="14" customFormat="1" ht="22.5">
      <c r="B1502" s="222"/>
      <c r="C1502" s="223"/>
      <c r="D1502" s="194" t="s">
        <v>237</v>
      </c>
      <c r="E1502" s="224" t="s">
        <v>1</v>
      </c>
      <c r="F1502" s="225" t="s">
        <v>1605</v>
      </c>
      <c r="G1502" s="223"/>
      <c r="H1502" s="226">
        <v>75.7</v>
      </c>
      <c r="I1502" s="227"/>
      <c r="J1502" s="223"/>
      <c r="K1502" s="223"/>
      <c r="L1502" s="228"/>
      <c r="M1502" s="229"/>
      <c r="N1502" s="230"/>
      <c r="O1502" s="230"/>
      <c r="P1502" s="230"/>
      <c r="Q1502" s="230"/>
      <c r="R1502" s="230"/>
      <c r="S1502" s="230"/>
      <c r="T1502" s="231"/>
      <c r="AT1502" s="232" t="s">
        <v>237</v>
      </c>
      <c r="AU1502" s="232" t="s">
        <v>86</v>
      </c>
      <c r="AV1502" s="14" t="s">
        <v>86</v>
      </c>
      <c r="AW1502" s="14" t="s">
        <v>32</v>
      </c>
      <c r="AX1502" s="14" t="s">
        <v>76</v>
      </c>
      <c r="AY1502" s="232" t="s">
        <v>135</v>
      </c>
    </row>
    <row r="1503" spans="2:51" s="13" customFormat="1" ht="12">
      <c r="B1503" s="212"/>
      <c r="C1503" s="213"/>
      <c r="D1503" s="194" t="s">
        <v>237</v>
      </c>
      <c r="E1503" s="214" t="s">
        <v>1</v>
      </c>
      <c r="F1503" s="215" t="s">
        <v>640</v>
      </c>
      <c r="G1503" s="213"/>
      <c r="H1503" s="214" t="s">
        <v>1</v>
      </c>
      <c r="I1503" s="216"/>
      <c r="J1503" s="213"/>
      <c r="K1503" s="213"/>
      <c r="L1503" s="217"/>
      <c r="M1503" s="218"/>
      <c r="N1503" s="219"/>
      <c r="O1503" s="219"/>
      <c r="P1503" s="219"/>
      <c r="Q1503" s="219"/>
      <c r="R1503" s="219"/>
      <c r="S1503" s="219"/>
      <c r="T1503" s="220"/>
      <c r="AT1503" s="221" t="s">
        <v>237</v>
      </c>
      <c r="AU1503" s="221" t="s">
        <v>86</v>
      </c>
      <c r="AV1503" s="13" t="s">
        <v>84</v>
      </c>
      <c r="AW1503" s="13" t="s">
        <v>32</v>
      </c>
      <c r="AX1503" s="13" t="s">
        <v>76</v>
      </c>
      <c r="AY1503" s="221" t="s">
        <v>135</v>
      </c>
    </row>
    <row r="1504" spans="2:51" s="13" customFormat="1" ht="12">
      <c r="B1504" s="212"/>
      <c r="C1504" s="213"/>
      <c r="D1504" s="194" t="s">
        <v>237</v>
      </c>
      <c r="E1504" s="214" t="s">
        <v>1</v>
      </c>
      <c r="F1504" s="215" t="s">
        <v>1606</v>
      </c>
      <c r="G1504" s="213"/>
      <c r="H1504" s="214" t="s">
        <v>1</v>
      </c>
      <c r="I1504" s="216"/>
      <c r="J1504" s="213"/>
      <c r="K1504" s="213"/>
      <c r="L1504" s="217"/>
      <c r="M1504" s="218"/>
      <c r="N1504" s="219"/>
      <c r="O1504" s="219"/>
      <c r="P1504" s="219"/>
      <c r="Q1504" s="219"/>
      <c r="R1504" s="219"/>
      <c r="S1504" s="219"/>
      <c r="T1504" s="220"/>
      <c r="AT1504" s="221" t="s">
        <v>237</v>
      </c>
      <c r="AU1504" s="221" t="s">
        <v>86</v>
      </c>
      <c r="AV1504" s="13" t="s">
        <v>84</v>
      </c>
      <c r="AW1504" s="13" t="s">
        <v>32</v>
      </c>
      <c r="AX1504" s="13" t="s">
        <v>76</v>
      </c>
      <c r="AY1504" s="221" t="s">
        <v>135</v>
      </c>
    </row>
    <row r="1505" spans="2:51" s="14" customFormat="1" ht="12">
      <c r="B1505" s="222"/>
      <c r="C1505" s="223"/>
      <c r="D1505" s="194" t="s">
        <v>237</v>
      </c>
      <c r="E1505" s="224" t="s">
        <v>1</v>
      </c>
      <c r="F1505" s="225" t="s">
        <v>1607</v>
      </c>
      <c r="G1505" s="223"/>
      <c r="H1505" s="226">
        <v>69.58</v>
      </c>
      <c r="I1505" s="227"/>
      <c r="J1505" s="223"/>
      <c r="K1505" s="223"/>
      <c r="L1505" s="228"/>
      <c r="M1505" s="229"/>
      <c r="N1505" s="230"/>
      <c r="O1505" s="230"/>
      <c r="P1505" s="230"/>
      <c r="Q1505" s="230"/>
      <c r="R1505" s="230"/>
      <c r="S1505" s="230"/>
      <c r="T1505" s="231"/>
      <c r="AT1505" s="232" t="s">
        <v>237</v>
      </c>
      <c r="AU1505" s="232" t="s">
        <v>86</v>
      </c>
      <c r="AV1505" s="14" t="s">
        <v>86</v>
      </c>
      <c r="AW1505" s="14" t="s">
        <v>32</v>
      </c>
      <c r="AX1505" s="14" t="s">
        <v>76</v>
      </c>
      <c r="AY1505" s="232" t="s">
        <v>135</v>
      </c>
    </row>
    <row r="1506" spans="2:51" s="15" customFormat="1" ht="12">
      <c r="B1506" s="233"/>
      <c r="C1506" s="234"/>
      <c r="D1506" s="194" t="s">
        <v>237</v>
      </c>
      <c r="E1506" s="235" t="s">
        <v>1</v>
      </c>
      <c r="F1506" s="236" t="s">
        <v>240</v>
      </c>
      <c r="G1506" s="234"/>
      <c r="H1506" s="237">
        <v>145.28</v>
      </c>
      <c r="I1506" s="238"/>
      <c r="J1506" s="234"/>
      <c r="K1506" s="234"/>
      <c r="L1506" s="239"/>
      <c r="M1506" s="240"/>
      <c r="N1506" s="241"/>
      <c r="O1506" s="241"/>
      <c r="P1506" s="241"/>
      <c r="Q1506" s="241"/>
      <c r="R1506" s="241"/>
      <c r="S1506" s="241"/>
      <c r="T1506" s="242"/>
      <c r="AT1506" s="243" t="s">
        <v>237</v>
      </c>
      <c r="AU1506" s="243" t="s">
        <v>86</v>
      </c>
      <c r="AV1506" s="15" t="s">
        <v>140</v>
      </c>
      <c r="AW1506" s="15" t="s">
        <v>32</v>
      </c>
      <c r="AX1506" s="15" t="s">
        <v>84</v>
      </c>
      <c r="AY1506" s="243" t="s">
        <v>135</v>
      </c>
    </row>
    <row r="1507" spans="1:65" s="2" customFormat="1" ht="24.2" customHeight="1">
      <c r="A1507" s="35"/>
      <c r="B1507" s="36"/>
      <c r="C1507" s="180" t="s">
        <v>1611</v>
      </c>
      <c r="D1507" s="180" t="s">
        <v>136</v>
      </c>
      <c r="E1507" s="181" t="s">
        <v>1612</v>
      </c>
      <c r="F1507" s="182" t="s">
        <v>1613</v>
      </c>
      <c r="G1507" s="183" t="s">
        <v>740</v>
      </c>
      <c r="H1507" s="266"/>
      <c r="I1507" s="185"/>
      <c r="J1507" s="186">
        <f>ROUND(I1507*H1507,2)</f>
        <v>0</v>
      </c>
      <c r="K1507" s="187"/>
      <c r="L1507" s="40"/>
      <c r="M1507" s="188" t="s">
        <v>1</v>
      </c>
      <c r="N1507" s="189" t="s">
        <v>41</v>
      </c>
      <c r="O1507" s="72"/>
      <c r="P1507" s="190">
        <f>O1507*H1507</f>
        <v>0</v>
      </c>
      <c r="Q1507" s="190">
        <v>0</v>
      </c>
      <c r="R1507" s="190">
        <f>Q1507*H1507</f>
        <v>0</v>
      </c>
      <c r="S1507" s="190">
        <v>0</v>
      </c>
      <c r="T1507" s="191">
        <f>S1507*H1507</f>
        <v>0</v>
      </c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R1507" s="192" t="s">
        <v>171</v>
      </c>
      <c r="AT1507" s="192" t="s">
        <v>136</v>
      </c>
      <c r="AU1507" s="192" t="s">
        <v>86</v>
      </c>
      <c r="AY1507" s="18" t="s">
        <v>135</v>
      </c>
      <c r="BE1507" s="193">
        <f>IF(N1507="základní",J1507,0)</f>
        <v>0</v>
      </c>
      <c r="BF1507" s="193">
        <f>IF(N1507="snížená",J1507,0)</f>
        <v>0</v>
      </c>
      <c r="BG1507" s="193">
        <f>IF(N1507="zákl. přenesená",J1507,0)</f>
        <v>0</v>
      </c>
      <c r="BH1507" s="193">
        <f>IF(N1507="sníž. přenesená",J1507,0)</f>
        <v>0</v>
      </c>
      <c r="BI1507" s="193">
        <f>IF(N1507="nulová",J1507,0)</f>
        <v>0</v>
      </c>
      <c r="BJ1507" s="18" t="s">
        <v>84</v>
      </c>
      <c r="BK1507" s="193">
        <f>ROUND(I1507*H1507,2)</f>
        <v>0</v>
      </c>
      <c r="BL1507" s="18" t="s">
        <v>171</v>
      </c>
      <c r="BM1507" s="192" t="s">
        <v>1614</v>
      </c>
    </row>
    <row r="1508" spans="2:63" s="11" customFormat="1" ht="22.9" customHeight="1">
      <c r="B1508" s="166"/>
      <c r="C1508" s="167"/>
      <c r="D1508" s="168" t="s">
        <v>75</v>
      </c>
      <c r="E1508" s="210" t="s">
        <v>1615</v>
      </c>
      <c r="F1508" s="210" t="s">
        <v>1616</v>
      </c>
      <c r="G1508" s="167"/>
      <c r="H1508" s="167"/>
      <c r="I1508" s="170"/>
      <c r="J1508" s="211">
        <f>BK1508</f>
        <v>0</v>
      </c>
      <c r="K1508" s="167"/>
      <c r="L1508" s="172"/>
      <c r="M1508" s="173"/>
      <c r="N1508" s="174"/>
      <c r="O1508" s="174"/>
      <c r="P1508" s="175">
        <f>SUM(P1509:P1623)</f>
        <v>0</v>
      </c>
      <c r="Q1508" s="174"/>
      <c r="R1508" s="175">
        <f>SUM(R1509:R1623)</f>
        <v>0</v>
      </c>
      <c r="S1508" s="174"/>
      <c r="T1508" s="176">
        <f>SUM(T1509:T1623)</f>
        <v>0</v>
      </c>
      <c r="AR1508" s="177" t="s">
        <v>86</v>
      </c>
      <c r="AT1508" s="178" t="s">
        <v>75</v>
      </c>
      <c r="AU1508" s="178" t="s">
        <v>84</v>
      </c>
      <c r="AY1508" s="177" t="s">
        <v>135</v>
      </c>
      <c r="BK1508" s="179">
        <f>SUM(BK1509:BK1623)</f>
        <v>0</v>
      </c>
    </row>
    <row r="1509" spans="1:65" s="2" customFormat="1" ht="24.2" customHeight="1">
      <c r="A1509" s="35"/>
      <c r="B1509" s="36"/>
      <c r="C1509" s="180" t="s">
        <v>903</v>
      </c>
      <c r="D1509" s="180" t="s">
        <v>136</v>
      </c>
      <c r="E1509" s="181" t="s">
        <v>1617</v>
      </c>
      <c r="F1509" s="182" t="s">
        <v>1618</v>
      </c>
      <c r="G1509" s="183" t="s">
        <v>269</v>
      </c>
      <c r="H1509" s="184">
        <v>66.295</v>
      </c>
      <c r="I1509" s="185"/>
      <c r="J1509" s="186">
        <f>ROUND(I1509*H1509,2)</f>
        <v>0</v>
      </c>
      <c r="K1509" s="187"/>
      <c r="L1509" s="40"/>
      <c r="M1509" s="188" t="s">
        <v>1</v>
      </c>
      <c r="N1509" s="189" t="s">
        <v>41</v>
      </c>
      <c r="O1509" s="72"/>
      <c r="P1509" s="190">
        <f>O1509*H1509</f>
        <v>0</v>
      </c>
      <c r="Q1509" s="190">
        <v>0</v>
      </c>
      <c r="R1509" s="190">
        <f>Q1509*H1509</f>
        <v>0</v>
      </c>
      <c r="S1509" s="190">
        <v>0</v>
      </c>
      <c r="T1509" s="191">
        <f>S1509*H1509</f>
        <v>0</v>
      </c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R1509" s="192" t="s">
        <v>171</v>
      </c>
      <c r="AT1509" s="192" t="s">
        <v>136</v>
      </c>
      <c r="AU1509" s="192" t="s">
        <v>86</v>
      </c>
      <c r="AY1509" s="18" t="s">
        <v>135</v>
      </c>
      <c r="BE1509" s="193">
        <f>IF(N1509="základní",J1509,0)</f>
        <v>0</v>
      </c>
      <c r="BF1509" s="193">
        <f>IF(N1509="snížená",J1509,0)</f>
        <v>0</v>
      </c>
      <c r="BG1509" s="193">
        <f>IF(N1509="zákl. přenesená",J1509,0)</f>
        <v>0</v>
      </c>
      <c r="BH1509" s="193">
        <f>IF(N1509="sníž. přenesená",J1509,0)</f>
        <v>0</v>
      </c>
      <c r="BI1509" s="193">
        <f>IF(N1509="nulová",J1509,0)</f>
        <v>0</v>
      </c>
      <c r="BJ1509" s="18" t="s">
        <v>84</v>
      </c>
      <c r="BK1509" s="193">
        <f>ROUND(I1509*H1509,2)</f>
        <v>0</v>
      </c>
      <c r="BL1509" s="18" t="s">
        <v>171</v>
      </c>
      <c r="BM1509" s="192" t="s">
        <v>1619</v>
      </c>
    </row>
    <row r="1510" spans="2:51" s="13" customFormat="1" ht="12">
      <c r="B1510" s="212"/>
      <c r="C1510" s="213"/>
      <c r="D1510" s="194" t="s">
        <v>237</v>
      </c>
      <c r="E1510" s="214" t="s">
        <v>1</v>
      </c>
      <c r="F1510" s="215" t="s">
        <v>443</v>
      </c>
      <c r="G1510" s="213"/>
      <c r="H1510" s="214" t="s">
        <v>1</v>
      </c>
      <c r="I1510" s="216"/>
      <c r="J1510" s="213"/>
      <c r="K1510" s="213"/>
      <c r="L1510" s="217"/>
      <c r="M1510" s="218"/>
      <c r="N1510" s="219"/>
      <c r="O1510" s="219"/>
      <c r="P1510" s="219"/>
      <c r="Q1510" s="219"/>
      <c r="R1510" s="219"/>
      <c r="S1510" s="219"/>
      <c r="T1510" s="220"/>
      <c r="AT1510" s="221" t="s">
        <v>237</v>
      </c>
      <c r="AU1510" s="221" t="s">
        <v>86</v>
      </c>
      <c r="AV1510" s="13" t="s">
        <v>84</v>
      </c>
      <c r="AW1510" s="13" t="s">
        <v>32</v>
      </c>
      <c r="AX1510" s="13" t="s">
        <v>76</v>
      </c>
      <c r="AY1510" s="221" t="s">
        <v>135</v>
      </c>
    </row>
    <row r="1511" spans="2:51" s="13" customFormat="1" ht="12">
      <c r="B1511" s="212"/>
      <c r="C1511" s="213"/>
      <c r="D1511" s="194" t="s">
        <v>237</v>
      </c>
      <c r="E1511" s="214" t="s">
        <v>1</v>
      </c>
      <c r="F1511" s="215" t="s">
        <v>1074</v>
      </c>
      <c r="G1511" s="213"/>
      <c r="H1511" s="214" t="s">
        <v>1</v>
      </c>
      <c r="I1511" s="216"/>
      <c r="J1511" s="213"/>
      <c r="K1511" s="213"/>
      <c r="L1511" s="217"/>
      <c r="M1511" s="218"/>
      <c r="N1511" s="219"/>
      <c r="O1511" s="219"/>
      <c r="P1511" s="219"/>
      <c r="Q1511" s="219"/>
      <c r="R1511" s="219"/>
      <c r="S1511" s="219"/>
      <c r="T1511" s="220"/>
      <c r="AT1511" s="221" t="s">
        <v>237</v>
      </c>
      <c r="AU1511" s="221" t="s">
        <v>86</v>
      </c>
      <c r="AV1511" s="13" t="s">
        <v>84</v>
      </c>
      <c r="AW1511" s="13" t="s">
        <v>32</v>
      </c>
      <c r="AX1511" s="13" t="s">
        <v>76</v>
      </c>
      <c r="AY1511" s="221" t="s">
        <v>135</v>
      </c>
    </row>
    <row r="1512" spans="2:51" s="14" customFormat="1" ht="12">
      <c r="B1512" s="222"/>
      <c r="C1512" s="223"/>
      <c r="D1512" s="194" t="s">
        <v>237</v>
      </c>
      <c r="E1512" s="224" t="s">
        <v>1</v>
      </c>
      <c r="F1512" s="225" t="s">
        <v>1620</v>
      </c>
      <c r="G1512" s="223"/>
      <c r="H1512" s="226">
        <v>2.76</v>
      </c>
      <c r="I1512" s="227"/>
      <c r="J1512" s="223"/>
      <c r="K1512" s="223"/>
      <c r="L1512" s="228"/>
      <c r="M1512" s="229"/>
      <c r="N1512" s="230"/>
      <c r="O1512" s="230"/>
      <c r="P1512" s="230"/>
      <c r="Q1512" s="230"/>
      <c r="R1512" s="230"/>
      <c r="S1512" s="230"/>
      <c r="T1512" s="231"/>
      <c r="AT1512" s="232" t="s">
        <v>237</v>
      </c>
      <c r="AU1512" s="232" t="s">
        <v>86</v>
      </c>
      <c r="AV1512" s="14" t="s">
        <v>86</v>
      </c>
      <c r="AW1512" s="14" t="s">
        <v>32</v>
      </c>
      <c r="AX1512" s="14" t="s">
        <v>76</v>
      </c>
      <c r="AY1512" s="232" t="s">
        <v>135</v>
      </c>
    </row>
    <row r="1513" spans="2:51" s="13" customFormat="1" ht="12">
      <c r="B1513" s="212"/>
      <c r="C1513" s="213"/>
      <c r="D1513" s="194" t="s">
        <v>237</v>
      </c>
      <c r="E1513" s="214" t="s">
        <v>1</v>
      </c>
      <c r="F1513" s="215" t="s">
        <v>1621</v>
      </c>
      <c r="G1513" s="213"/>
      <c r="H1513" s="214" t="s">
        <v>1</v>
      </c>
      <c r="I1513" s="216"/>
      <c r="J1513" s="213"/>
      <c r="K1513" s="213"/>
      <c r="L1513" s="217"/>
      <c r="M1513" s="218"/>
      <c r="N1513" s="219"/>
      <c r="O1513" s="219"/>
      <c r="P1513" s="219"/>
      <c r="Q1513" s="219"/>
      <c r="R1513" s="219"/>
      <c r="S1513" s="219"/>
      <c r="T1513" s="220"/>
      <c r="AT1513" s="221" t="s">
        <v>237</v>
      </c>
      <c r="AU1513" s="221" t="s">
        <v>86</v>
      </c>
      <c r="AV1513" s="13" t="s">
        <v>84</v>
      </c>
      <c r="AW1513" s="13" t="s">
        <v>32</v>
      </c>
      <c r="AX1513" s="13" t="s">
        <v>76</v>
      </c>
      <c r="AY1513" s="221" t="s">
        <v>135</v>
      </c>
    </row>
    <row r="1514" spans="2:51" s="14" customFormat="1" ht="12">
      <c r="B1514" s="222"/>
      <c r="C1514" s="223"/>
      <c r="D1514" s="194" t="s">
        <v>237</v>
      </c>
      <c r="E1514" s="224" t="s">
        <v>1</v>
      </c>
      <c r="F1514" s="225" t="s">
        <v>1622</v>
      </c>
      <c r="G1514" s="223"/>
      <c r="H1514" s="226">
        <v>1.86</v>
      </c>
      <c r="I1514" s="227"/>
      <c r="J1514" s="223"/>
      <c r="K1514" s="223"/>
      <c r="L1514" s="228"/>
      <c r="M1514" s="229"/>
      <c r="N1514" s="230"/>
      <c r="O1514" s="230"/>
      <c r="P1514" s="230"/>
      <c r="Q1514" s="230"/>
      <c r="R1514" s="230"/>
      <c r="S1514" s="230"/>
      <c r="T1514" s="231"/>
      <c r="AT1514" s="232" t="s">
        <v>237</v>
      </c>
      <c r="AU1514" s="232" t="s">
        <v>86</v>
      </c>
      <c r="AV1514" s="14" t="s">
        <v>86</v>
      </c>
      <c r="AW1514" s="14" t="s">
        <v>32</v>
      </c>
      <c r="AX1514" s="14" t="s">
        <v>76</v>
      </c>
      <c r="AY1514" s="232" t="s">
        <v>135</v>
      </c>
    </row>
    <row r="1515" spans="2:51" s="13" customFormat="1" ht="12">
      <c r="B1515" s="212"/>
      <c r="C1515" s="213"/>
      <c r="D1515" s="194" t="s">
        <v>237</v>
      </c>
      <c r="E1515" s="214" t="s">
        <v>1</v>
      </c>
      <c r="F1515" s="215" t="s">
        <v>538</v>
      </c>
      <c r="G1515" s="213"/>
      <c r="H1515" s="214" t="s">
        <v>1</v>
      </c>
      <c r="I1515" s="216"/>
      <c r="J1515" s="213"/>
      <c r="K1515" s="213"/>
      <c r="L1515" s="217"/>
      <c r="M1515" s="218"/>
      <c r="N1515" s="219"/>
      <c r="O1515" s="219"/>
      <c r="P1515" s="219"/>
      <c r="Q1515" s="219"/>
      <c r="R1515" s="219"/>
      <c r="S1515" s="219"/>
      <c r="T1515" s="220"/>
      <c r="AT1515" s="221" t="s">
        <v>237</v>
      </c>
      <c r="AU1515" s="221" t="s">
        <v>86</v>
      </c>
      <c r="AV1515" s="13" t="s">
        <v>84</v>
      </c>
      <c r="AW1515" s="13" t="s">
        <v>32</v>
      </c>
      <c r="AX1515" s="13" t="s">
        <v>76</v>
      </c>
      <c r="AY1515" s="221" t="s">
        <v>135</v>
      </c>
    </row>
    <row r="1516" spans="2:51" s="14" customFormat="1" ht="12">
      <c r="B1516" s="222"/>
      <c r="C1516" s="223"/>
      <c r="D1516" s="194" t="s">
        <v>237</v>
      </c>
      <c r="E1516" s="224" t="s">
        <v>1</v>
      </c>
      <c r="F1516" s="225" t="s">
        <v>1623</v>
      </c>
      <c r="G1516" s="223"/>
      <c r="H1516" s="226">
        <v>3.24</v>
      </c>
      <c r="I1516" s="227"/>
      <c r="J1516" s="223"/>
      <c r="K1516" s="223"/>
      <c r="L1516" s="228"/>
      <c r="M1516" s="229"/>
      <c r="N1516" s="230"/>
      <c r="O1516" s="230"/>
      <c r="P1516" s="230"/>
      <c r="Q1516" s="230"/>
      <c r="R1516" s="230"/>
      <c r="S1516" s="230"/>
      <c r="T1516" s="231"/>
      <c r="AT1516" s="232" t="s">
        <v>237</v>
      </c>
      <c r="AU1516" s="232" t="s">
        <v>86</v>
      </c>
      <c r="AV1516" s="14" t="s">
        <v>86</v>
      </c>
      <c r="AW1516" s="14" t="s">
        <v>32</v>
      </c>
      <c r="AX1516" s="14" t="s">
        <v>76</v>
      </c>
      <c r="AY1516" s="232" t="s">
        <v>135</v>
      </c>
    </row>
    <row r="1517" spans="2:51" s="13" customFormat="1" ht="12">
      <c r="B1517" s="212"/>
      <c r="C1517" s="213"/>
      <c r="D1517" s="194" t="s">
        <v>237</v>
      </c>
      <c r="E1517" s="214" t="s">
        <v>1</v>
      </c>
      <c r="F1517" s="215" t="s">
        <v>1062</v>
      </c>
      <c r="G1517" s="213"/>
      <c r="H1517" s="214" t="s">
        <v>1</v>
      </c>
      <c r="I1517" s="216"/>
      <c r="J1517" s="213"/>
      <c r="K1517" s="213"/>
      <c r="L1517" s="217"/>
      <c r="M1517" s="218"/>
      <c r="N1517" s="219"/>
      <c r="O1517" s="219"/>
      <c r="P1517" s="219"/>
      <c r="Q1517" s="219"/>
      <c r="R1517" s="219"/>
      <c r="S1517" s="219"/>
      <c r="T1517" s="220"/>
      <c r="AT1517" s="221" t="s">
        <v>237</v>
      </c>
      <c r="AU1517" s="221" t="s">
        <v>86</v>
      </c>
      <c r="AV1517" s="13" t="s">
        <v>84</v>
      </c>
      <c r="AW1517" s="13" t="s">
        <v>32</v>
      </c>
      <c r="AX1517" s="13" t="s">
        <v>76</v>
      </c>
      <c r="AY1517" s="221" t="s">
        <v>135</v>
      </c>
    </row>
    <row r="1518" spans="2:51" s="14" customFormat="1" ht="12">
      <c r="B1518" s="222"/>
      <c r="C1518" s="223"/>
      <c r="D1518" s="194" t="s">
        <v>237</v>
      </c>
      <c r="E1518" s="224" t="s">
        <v>1</v>
      </c>
      <c r="F1518" s="225" t="s">
        <v>1624</v>
      </c>
      <c r="G1518" s="223"/>
      <c r="H1518" s="226">
        <v>2.88</v>
      </c>
      <c r="I1518" s="227"/>
      <c r="J1518" s="223"/>
      <c r="K1518" s="223"/>
      <c r="L1518" s="228"/>
      <c r="M1518" s="229"/>
      <c r="N1518" s="230"/>
      <c r="O1518" s="230"/>
      <c r="P1518" s="230"/>
      <c r="Q1518" s="230"/>
      <c r="R1518" s="230"/>
      <c r="S1518" s="230"/>
      <c r="T1518" s="231"/>
      <c r="AT1518" s="232" t="s">
        <v>237</v>
      </c>
      <c r="AU1518" s="232" t="s">
        <v>86</v>
      </c>
      <c r="AV1518" s="14" t="s">
        <v>86</v>
      </c>
      <c r="AW1518" s="14" t="s">
        <v>32</v>
      </c>
      <c r="AX1518" s="14" t="s">
        <v>76</v>
      </c>
      <c r="AY1518" s="232" t="s">
        <v>135</v>
      </c>
    </row>
    <row r="1519" spans="2:51" s="13" customFormat="1" ht="12">
      <c r="B1519" s="212"/>
      <c r="C1519" s="213"/>
      <c r="D1519" s="194" t="s">
        <v>237</v>
      </c>
      <c r="E1519" s="214" t="s">
        <v>1</v>
      </c>
      <c r="F1519" s="215" t="s">
        <v>1068</v>
      </c>
      <c r="G1519" s="213"/>
      <c r="H1519" s="214" t="s">
        <v>1</v>
      </c>
      <c r="I1519" s="216"/>
      <c r="J1519" s="213"/>
      <c r="K1519" s="213"/>
      <c r="L1519" s="217"/>
      <c r="M1519" s="218"/>
      <c r="N1519" s="219"/>
      <c r="O1519" s="219"/>
      <c r="P1519" s="219"/>
      <c r="Q1519" s="219"/>
      <c r="R1519" s="219"/>
      <c r="S1519" s="219"/>
      <c r="T1519" s="220"/>
      <c r="AT1519" s="221" t="s">
        <v>237</v>
      </c>
      <c r="AU1519" s="221" t="s">
        <v>86</v>
      </c>
      <c r="AV1519" s="13" t="s">
        <v>84</v>
      </c>
      <c r="AW1519" s="13" t="s">
        <v>32</v>
      </c>
      <c r="AX1519" s="13" t="s">
        <v>76</v>
      </c>
      <c r="AY1519" s="221" t="s">
        <v>135</v>
      </c>
    </row>
    <row r="1520" spans="2:51" s="14" customFormat="1" ht="12">
      <c r="B1520" s="222"/>
      <c r="C1520" s="223"/>
      <c r="D1520" s="194" t="s">
        <v>237</v>
      </c>
      <c r="E1520" s="224" t="s">
        <v>1</v>
      </c>
      <c r="F1520" s="225" t="s">
        <v>1625</v>
      </c>
      <c r="G1520" s="223"/>
      <c r="H1520" s="226">
        <v>3.66</v>
      </c>
      <c r="I1520" s="227"/>
      <c r="J1520" s="223"/>
      <c r="K1520" s="223"/>
      <c r="L1520" s="228"/>
      <c r="M1520" s="229"/>
      <c r="N1520" s="230"/>
      <c r="O1520" s="230"/>
      <c r="P1520" s="230"/>
      <c r="Q1520" s="230"/>
      <c r="R1520" s="230"/>
      <c r="S1520" s="230"/>
      <c r="T1520" s="231"/>
      <c r="AT1520" s="232" t="s">
        <v>237</v>
      </c>
      <c r="AU1520" s="232" t="s">
        <v>86</v>
      </c>
      <c r="AV1520" s="14" t="s">
        <v>86</v>
      </c>
      <c r="AW1520" s="14" t="s">
        <v>32</v>
      </c>
      <c r="AX1520" s="14" t="s">
        <v>76</v>
      </c>
      <c r="AY1520" s="232" t="s">
        <v>135</v>
      </c>
    </row>
    <row r="1521" spans="2:51" s="13" customFormat="1" ht="12">
      <c r="B1521" s="212"/>
      <c r="C1521" s="213"/>
      <c r="D1521" s="194" t="s">
        <v>237</v>
      </c>
      <c r="E1521" s="214" t="s">
        <v>1</v>
      </c>
      <c r="F1521" s="215" t="s">
        <v>1066</v>
      </c>
      <c r="G1521" s="213"/>
      <c r="H1521" s="214" t="s">
        <v>1</v>
      </c>
      <c r="I1521" s="216"/>
      <c r="J1521" s="213"/>
      <c r="K1521" s="213"/>
      <c r="L1521" s="217"/>
      <c r="M1521" s="218"/>
      <c r="N1521" s="219"/>
      <c r="O1521" s="219"/>
      <c r="P1521" s="219"/>
      <c r="Q1521" s="219"/>
      <c r="R1521" s="219"/>
      <c r="S1521" s="219"/>
      <c r="T1521" s="220"/>
      <c r="AT1521" s="221" t="s">
        <v>237</v>
      </c>
      <c r="AU1521" s="221" t="s">
        <v>86</v>
      </c>
      <c r="AV1521" s="13" t="s">
        <v>84</v>
      </c>
      <c r="AW1521" s="13" t="s">
        <v>32</v>
      </c>
      <c r="AX1521" s="13" t="s">
        <v>76</v>
      </c>
      <c r="AY1521" s="221" t="s">
        <v>135</v>
      </c>
    </row>
    <row r="1522" spans="2:51" s="14" customFormat="1" ht="12">
      <c r="B1522" s="222"/>
      <c r="C1522" s="223"/>
      <c r="D1522" s="194" t="s">
        <v>237</v>
      </c>
      <c r="E1522" s="224" t="s">
        <v>1</v>
      </c>
      <c r="F1522" s="225" t="s">
        <v>1626</v>
      </c>
      <c r="G1522" s="223"/>
      <c r="H1522" s="226">
        <v>5.1</v>
      </c>
      <c r="I1522" s="227"/>
      <c r="J1522" s="223"/>
      <c r="K1522" s="223"/>
      <c r="L1522" s="228"/>
      <c r="M1522" s="229"/>
      <c r="N1522" s="230"/>
      <c r="O1522" s="230"/>
      <c r="P1522" s="230"/>
      <c r="Q1522" s="230"/>
      <c r="R1522" s="230"/>
      <c r="S1522" s="230"/>
      <c r="T1522" s="231"/>
      <c r="AT1522" s="232" t="s">
        <v>237</v>
      </c>
      <c r="AU1522" s="232" t="s">
        <v>86</v>
      </c>
      <c r="AV1522" s="14" t="s">
        <v>86</v>
      </c>
      <c r="AW1522" s="14" t="s">
        <v>32</v>
      </c>
      <c r="AX1522" s="14" t="s">
        <v>76</v>
      </c>
      <c r="AY1522" s="232" t="s">
        <v>135</v>
      </c>
    </row>
    <row r="1523" spans="2:51" s="13" customFormat="1" ht="12">
      <c r="B1523" s="212"/>
      <c r="C1523" s="213"/>
      <c r="D1523" s="194" t="s">
        <v>237</v>
      </c>
      <c r="E1523" s="214" t="s">
        <v>1</v>
      </c>
      <c r="F1523" s="215" t="s">
        <v>1070</v>
      </c>
      <c r="G1523" s="213"/>
      <c r="H1523" s="214" t="s">
        <v>1</v>
      </c>
      <c r="I1523" s="216"/>
      <c r="J1523" s="213"/>
      <c r="K1523" s="213"/>
      <c r="L1523" s="217"/>
      <c r="M1523" s="218"/>
      <c r="N1523" s="219"/>
      <c r="O1523" s="219"/>
      <c r="P1523" s="219"/>
      <c r="Q1523" s="219"/>
      <c r="R1523" s="219"/>
      <c r="S1523" s="219"/>
      <c r="T1523" s="220"/>
      <c r="AT1523" s="221" t="s">
        <v>237</v>
      </c>
      <c r="AU1523" s="221" t="s">
        <v>86</v>
      </c>
      <c r="AV1523" s="13" t="s">
        <v>84</v>
      </c>
      <c r="AW1523" s="13" t="s">
        <v>32</v>
      </c>
      <c r="AX1523" s="13" t="s">
        <v>76</v>
      </c>
      <c r="AY1523" s="221" t="s">
        <v>135</v>
      </c>
    </row>
    <row r="1524" spans="2:51" s="14" customFormat="1" ht="12">
      <c r="B1524" s="222"/>
      <c r="C1524" s="223"/>
      <c r="D1524" s="194" t="s">
        <v>237</v>
      </c>
      <c r="E1524" s="224" t="s">
        <v>1</v>
      </c>
      <c r="F1524" s="225" t="s">
        <v>1627</v>
      </c>
      <c r="G1524" s="223"/>
      <c r="H1524" s="226">
        <v>3</v>
      </c>
      <c r="I1524" s="227"/>
      <c r="J1524" s="223"/>
      <c r="K1524" s="223"/>
      <c r="L1524" s="228"/>
      <c r="M1524" s="229"/>
      <c r="N1524" s="230"/>
      <c r="O1524" s="230"/>
      <c r="P1524" s="230"/>
      <c r="Q1524" s="230"/>
      <c r="R1524" s="230"/>
      <c r="S1524" s="230"/>
      <c r="T1524" s="231"/>
      <c r="AT1524" s="232" t="s">
        <v>237</v>
      </c>
      <c r="AU1524" s="232" t="s">
        <v>86</v>
      </c>
      <c r="AV1524" s="14" t="s">
        <v>86</v>
      </c>
      <c r="AW1524" s="14" t="s">
        <v>32</v>
      </c>
      <c r="AX1524" s="14" t="s">
        <v>76</v>
      </c>
      <c r="AY1524" s="232" t="s">
        <v>135</v>
      </c>
    </row>
    <row r="1525" spans="2:51" s="14" customFormat="1" ht="12">
      <c r="B1525" s="222"/>
      <c r="C1525" s="223"/>
      <c r="D1525" s="194" t="s">
        <v>237</v>
      </c>
      <c r="E1525" s="224" t="s">
        <v>1</v>
      </c>
      <c r="F1525" s="225" t="s">
        <v>1628</v>
      </c>
      <c r="G1525" s="223"/>
      <c r="H1525" s="226">
        <v>11.04</v>
      </c>
      <c r="I1525" s="227"/>
      <c r="J1525" s="223"/>
      <c r="K1525" s="223"/>
      <c r="L1525" s="228"/>
      <c r="M1525" s="229"/>
      <c r="N1525" s="230"/>
      <c r="O1525" s="230"/>
      <c r="P1525" s="230"/>
      <c r="Q1525" s="230"/>
      <c r="R1525" s="230"/>
      <c r="S1525" s="230"/>
      <c r="T1525" s="231"/>
      <c r="AT1525" s="232" t="s">
        <v>237</v>
      </c>
      <c r="AU1525" s="232" t="s">
        <v>86</v>
      </c>
      <c r="AV1525" s="14" t="s">
        <v>86</v>
      </c>
      <c r="AW1525" s="14" t="s">
        <v>32</v>
      </c>
      <c r="AX1525" s="14" t="s">
        <v>76</v>
      </c>
      <c r="AY1525" s="232" t="s">
        <v>135</v>
      </c>
    </row>
    <row r="1526" spans="2:51" s="13" customFormat="1" ht="12">
      <c r="B1526" s="212"/>
      <c r="C1526" s="213"/>
      <c r="D1526" s="194" t="s">
        <v>237</v>
      </c>
      <c r="E1526" s="214" t="s">
        <v>1</v>
      </c>
      <c r="F1526" s="215" t="s">
        <v>1064</v>
      </c>
      <c r="G1526" s="213"/>
      <c r="H1526" s="214" t="s">
        <v>1</v>
      </c>
      <c r="I1526" s="216"/>
      <c r="J1526" s="213"/>
      <c r="K1526" s="213"/>
      <c r="L1526" s="217"/>
      <c r="M1526" s="218"/>
      <c r="N1526" s="219"/>
      <c r="O1526" s="219"/>
      <c r="P1526" s="219"/>
      <c r="Q1526" s="219"/>
      <c r="R1526" s="219"/>
      <c r="S1526" s="219"/>
      <c r="T1526" s="220"/>
      <c r="AT1526" s="221" t="s">
        <v>237</v>
      </c>
      <c r="AU1526" s="221" t="s">
        <v>86</v>
      </c>
      <c r="AV1526" s="13" t="s">
        <v>84</v>
      </c>
      <c r="AW1526" s="13" t="s">
        <v>32</v>
      </c>
      <c r="AX1526" s="13" t="s">
        <v>76</v>
      </c>
      <c r="AY1526" s="221" t="s">
        <v>135</v>
      </c>
    </row>
    <row r="1527" spans="2:51" s="14" customFormat="1" ht="12">
      <c r="B1527" s="222"/>
      <c r="C1527" s="223"/>
      <c r="D1527" s="194" t="s">
        <v>237</v>
      </c>
      <c r="E1527" s="224" t="s">
        <v>1</v>
      </c>
      <c r="F1527" s="225" t="s">
        <v>1629</v>
      </c>
      <c r="G1527" s="223"/>
      <c r="H1527" s="226">
        <v>2.28</v>
      </c>
      <c r="I1527" s="227"/>
      <c r="J1527" s="223"/>
      <c r="K1527" s="223"/>
      <c r="L1527" s="228"/>
      <c r="M1527" s="229"/>
      <c r="N1527" s="230"/>
      <c r="O1527" s="230"/>
      <c r="P1527" s="230"/>
      <c r="Q1527" s="230"/>
      <c r="R1527" s="230"/>
      <c r="S1527" s="230"/>
      <c r="T1527" s="231"/>
      <c r="AT1527" s="232" t="s">
        <v>237</v>
      </c>
      <c r="AU1527" s="232" t="s">
        <v>86</v>
      </c>
      <c r="AV1527" s="14" t="s">
        <v>86</v>
      </c>
      <c r="AW1527" s="14" t="s">
        <v>32</v>
      </c>
      <c r="AX1527" s="14" t="s">
        <v>76</v>
      </c>
      <c r="AY1527" s="232" t="s">
        <v>135</v>
      </c>
    </row>
    <row r="1528" spans="2:51" s="14" customFormat="1" ht="12">
      <c r="B1528" s="222"/>
      <c r="C1528" s="223"/>
      <c r="D1528" s="194" t="s">
        <v>237</v>
      </c>
      <c r="E1528" s="224" t="s">
        <v>1</v>
      </c>
      <c r="F1528" s="225" t="s">
        <v>1630</v>
      </c>
      <c r="G1528" s="223"/>
      <c r="H1528" s="226">
        <v>11.155</v>
      </c>
      <c r="I1528" s="227"/>
      <c r="J1528" s="223"/>
      <c r="K1528" s="223"/>
      <c r="L1528" s="228"/>
      <c r="M1528" s="229"/>
      <c r="N1528" s="230"/>
      <c r="O1528" s="230"/>
      <c r="P1528" s="230"/>
      <c r="Q1528" s="230"/>
      <c r="R1528" s="230"/>
      <c r="S1528" s="230"/>
      <c r="T1528" s="231"/>
      <c r="AT1528" s="232" t="s">
        <v>237</v>
      </c>
      <c r="AU1528" s="232" t="s">
        <v>86</v>
      </c>
      <c r="AV1528" s="14" t="s">
        <v>86</v>
      </c>
      <c r="AW1528" s="14" t="s">
        <v>32</v>
      </c>
      <c r="AX1528" s="14" t="s">
        <v>76</v>
      </c>
      <c r="AY1528" s="232" t="s">
        <v>135</v>
      </c>
    </row>
    <row r="1529" spans="2:51" s="13" customFormat="1" ht="12">
      <c r="B1529" s="212"/>
      <c r="C1529" s="213"/>
      <c r="D1529" s="194" t="s">
        <v>237</v>
      </c>
      <c r="E1529" s="214" t="s">
        <v>1</v>
      </c>
      <c r="F1529" s="215" t="s">
        <v>640</v>
      </c>
      <c r="G1529" s="213"/>
      <c r="H1529" s="214" t="s">
        <v>1</v>
      </c>
      <c r="I1529" s="216"/>
      <c r="J1529" s="213"/>
      <c r="K1529" s="213"/>
      <c r="L1529" s="217"/>
      <c r="M1529" s="218"/>
      <c r="N1529" s="219"/>
      <c r="O1529" s="219"/>
      <c r="P1529" s="219"/>
      <c r="Q1529" s="219"/>
      <c r="R1529" s="219"/>
      <c r="S1529" s="219"/>
      <c r="T1529" s="220"/>
      <c r="AT1529" s="221" t="s">
        <v>237</v>
      </c>
      <c r="AU1529" s="221" t="s">
        <v>86</v>
      </c>
      <c r="AV1529" s="13" t="s">
        <v>84</v>
      </c>
      <c r="AW1529" s="13" t="s">
        <v>32</v>
      </c>
      <c r="AX1529" s="13" t="s">
        <v>76</v>
      </c>
      <c r="AY1529" s="221" t="s">
        <v>135</v>
      </c>
    </row>
    <row r="1530" spans="2:51" s="13" customFormat="1" ht="12">
      <c r="B1530" s="212"/>
      <c r="C1530" s="213"/>
      <c r="D1530" s="194" t="s">
        <v>237</v>
      </c>
      <c r="E1530" s="214" t="s">
        <v>1</v>
      </c>
      <c r="F1530" s="215" t="s">
        <v>1631</v>
      </c>
      <c r="G1530" s="213"/>
      <c r="H1530" s="214" t="s">
        <v>1</v>
      </c>
      <c r="I1530" s="216"/>
      <c r="J1530" s="213"/>
      <c r="K1530" s="213"/>
      <c r="L1530" s="217"/>
      <c r="M1530" s="218"/>
      <c r="N1530" s="219"/>
      <c r="O1530" s="219"/>
      <c r="P1530" s="219"/>
      <c r="Q1530" s="219"/>
      <c r="R1530" s="219"/>
      <c r="S1530" s="219"/>
      <c r="T1530" s="220"/>
      <c r="AT1530" s="221" t="s">
        <v>237</v>
      </c>
      <c r="AU1530" s="221" t="s">
        <v>86</v>
      </c>
      <c r="AV1530" s="13" t="s">
        <v>84</v>
      </c>
      <c r="AW1530" s="13" t="s">
        <v>32</v>
      </c>
      <c r="AX1530" s="13" t="s">
        <v>76</v>
      </c>
      <c r="AY1530" s="221" t="s">
        <v>135</v>
      </c>
    </row>
    <row r="1531" spans="2:51" s="14" customFormat="1" ht="12">
      <c r="B1531" s="222"/>
      <c r="C1531" s="223"/>
      <c r="D1531" s="194" t="s">
        <v>237</v>
      </c>
      <c r="E1531" s="224" t="s">
        <v>1</v>
      </c>
      <c r="F1531" s="225" t="s">
        <v>1632</v>
      </c>
      <c r="G1531" s="223"/>
      <c r="H1531" s="226">
        <v>19.32</v>
      </c>
      <c r="I1531" s="227"/>
      <c r="J1531" s="223"/>
      <c r="K1531" s="223"/>
      <c r="L1531" s="228"/>
      <c r="M1531" s="229"/>
      <c r="N1531" s="230"/>
      <c r="O1531" s="230"/>
      <c r="P1531" s="230"/>
      <c r="Q1531" s="230"/>
      <c r="R1531" s="230"/>
      <c r="S1531" s="230"/>
      <c r="T1531" s="231"/>
      <c r="AT1531" s="232" t="s">
        <v>237</v>
      </c>
      <c r="AU1531" s="232" t="s">
        <v>86</v>
      </c>
      <c r="AV1531" s="14" t="s">
        <v>86</v>
      </c>
      <c r="AW1531" s="14" t="s">
        <v>32</v>
      </c>
      <c r="AX1531" s="14" t="s">
        <v>76</v>
      </c>
      <c r="AY1531" s="232" t="s">
        <v>135</v>
      </c>
    </row>
    <row r="1532" spans="2:51" s="15" customFormat="1" ht="12">
      <c r="B1532" s="233"/>
      <c r="C1532" s="234"/>
      <c r="D1532" s="194" t="s">
        <v>237</v>
      </c>
      <c r="E1532" s="235" t="s">
        <v>1</v>
      </c>
      <c r="F1532" s="236" t="s">
        <v>240</v>
      </c>
      <c r="G1532" s="234"/>
      <c r="H1532" s="237">
        <v>66.295</v>
      </c>
      <c r="I1532" s="238"/>
      <c r="J1532" s="234"/>
      <c r="K1532" s="234"/>
      <c r="L1532" s="239"/>
      <c r="M1532" s="240"/>
      <c r="N1532" s="241"/>
      <c r="O1532" s="241"/>
      <c r="P1532" s="241"/>
      <c r="Q1532" s="241"/>
      <c r="R1532" s="241"/>
      <c r="S1532" s="241"/>
      <c r="T1532" s="242"/>
      <c r="AT1532" s="243" t="s">
        <v>237</v>
      </c>
      <c r="AU1532" s="243" t="s">
        <v>86</v>
      </c>
      <c r="AV1532" s="15" t="s">
        <v>140</v>
      </c>
      <c r="AW1532" s="15" t="s">
        <v>32</v>
      </c>
      <c r="AX1532" s="15" t="s">
        <v>84</v>
      </c>
      <c r="AY1532" s="243" t="s">
        <v>135</v>
      </c>
    </row>
    <row r="1533" spans="1:65" s="2" customFormat="1" ht="33" customHeight="1">
      <c r="A1533" s="35"/>
      <c r="B1533" s="36"/>
      <c r="C1533" s="180" t="s">
        <v>1633</v>
      </c>
      <c r="D1533" s="180" t="s">
        <v>136</v>
      </c>
      <c r="E1533" s="181" t="s">
        <v>1634</v>
      </c>
      <c r="F1533" s="182" t="s">
        <v>1635</v>
      </c>
      <c r="G1533" s="183" t="s">
        <v>269</v>
      </c>
      <c r="H1533" s="184">
        <v>47.399</v>
      </c>
      <c r="I1533" s="185"/>
      <c r="J1533" s="186">
        <f>ROUND(I1533*H1533,2)</f>
        <v>0</v>
      </c>
      <c r="K1533" s="187"/>
      <c r="L1533" s="40"/>
      <c r="M1533" s="188" t="s">
        <v>1</v>
      </c>
      <c r="N1533" s="189" t="s">
        <v>41</v>
      </c>
      <c r="O1533" s="72"/>
      <c r="P1533" s="190">
        <f>O1533*H1533</f>
        <v>0</v>
      </c>
      <c r="Q1533" s="190">
        <v>0</v>
      </c>
      <c r="R1533" s="190">
        <f>Q1533*H1533</f>
        <v>0</v>
      </c>
      <c r="S1533" s="190">
        <v>0</v>
      </c>
      <c r="T1533" s="191">
        <f>S1533*H1533</f>
        <v>0</v>
      </c>
      <c r="U1533" s="35"/>
      <c r="V1533" s="35"/>
      <c r="W1533" s="35"/>
      <c r="X1533" s="35"/>
      <c r="Y1533" s="35"/>
      <c r="Z1533" s="35"/>
      <c r="AA1533" s="35"/>
      <c r="AB1533" s="35"/>
      <c r="AC1533" s="35"/>
      <c r="AD1533" s="35"/>
      <c r="AE1533" s="35"/>
      <c r="AR1533" s="192" t="s">
        <v>171</v>
      </c>
      <c r="AT1533" s="192" t="s">
        <v>136</v>
      </c>
      <c r="AU1533" s="192" t="s">
        <v>86</v>
      </c>
      <c r="AY1533" s="18" t="s">
        <v>135</v>
      </c>
      <c r="BE1533" s="193">
        <f>IF(N1533="základní",J1533,0)</f>
        <v>0</v>
      </c>
      <c r="BF1533" s="193">
        <f>IF(N1533="snížená",J1533,0)</f>
        <v>0</v>
      </c>
      <c r="BG1533" s="193">
        <f>IF(N1533="zákl. přenesená",J1533,0)</f>
        <v>0</v>
      </c>
      <c r="BH1533" s="193">
        <f>IF(N1533="sníž. přenesená",J1533,0)</f>
        <v>0</v>
      </c>
      <c r="BI1533" s="193">
        <f>IF(N1533="nulová",J1533,0)</f>
        <v>0</v>
      </c>
      <c r="BJ1533" s="18" t="s">
        <v>84</v>
      </c>
      <c r="BK1533" s="193">
        <f>ROUND(I1533*H1533,2)</f>
        <v>0</v>
      </c>
      <c r="BL1533" s="18" t="s">
        <v>171</v>
      </c>
      <c r="BM1533" s="192" t="s">
        <v>1636</v>
      </c>
    </row>
    <row r="1534" spans="2:51" s="13" customFormat="1" ht="12">
      <c r="B1534" s="212"/>
      <c r="C1534" s="213"/>
      <c r="D1534" s="194" t="s">
        <v>237</v>
      </c>
      <c r="E1534" s="214" t="s">
        <v>1</v>
      </c>
      <c r="F1534" s="215" t="s">
        <v>1070</v>
      </c>
      <c r="G1534" s="213"/>
      <c r="H1534" s="214" t="s">
        <v>1</v>
      </c>
      <c r="I1534" s="216"/>
      <c r="J1534" s="213"/>
      <c r="K1534" s="213"/>
      <c r="L1534" s="217"/>
      <c r="M1534" s="218"/>
      <c r="N1534" s="219"/>
      <c r="O1534" s="219"/>
      <c r="P1534" s="219"/>
      <c r="Q1534" s="219"/>
      <c r="R1534" s="219"/>
      <c r="S1534" s="219"/>
      <c r="T1534" s="220"/>
      <c r="AT1534" s="221" t="s">
        <v>237</v>
      </c>
      <c r="AU1534" s="221" t="s">
        <v>86</v>
      </c>
      <c r="AV1534" s="13" t="s">
        <v>84</v>
      </c>
      <c r="AW1534" s="13" t="s">
        <v>32</v>
      </c>
      <c r="AX1534" s="13" t="s">
        <v>76</v>
      </c>
      <c r="AY1534" s="221" t="s">
        <v>135</v>
      </c>
    </row>
    <row r="1535" spans="2:51" s="13" customFormat="1" ht="12">
      <c r="B1535" s="212"/>
      <c r="C1535" s="213"/>
      <c r="D1535" s="194" t="s">
        <v>237</v>
      </c>
      <c r="E1535" s="214" t="s">
        <v>1</v>
      </c>
      <c r="F1535" s="215" t="s">
        <v>1637</v>
      </c>
      <c r="G1535" s="213"/>
      <c r="H1535" s="214" t="s">
        <v>1</v>
      </c>
      <c r="I1535" s="216"/>
      <c r="J1535" s="213"/>
      <c r="K1535" s="213"/>
      <c r="L1535" s="217"/>
      <c r="M1535" s="218"/>
      <c r="N1535" s="219"/>
      <c r="O1535" s="219"/>
      <c r="P1535" s="219"/>
      <c r="Q1535" s="219"/>
      <c r="R1535" s="219"/>
      <c r="S1535" s="219"/>
      <c r="T1535" s="220"/>
      <c r="AT1535" s="221" t="s">
        <v>237</v>
      </c>
      <c r="AU1535" s="221" t="s">
        <v>86</v>
      </c>
      <c r="AV1535" s="13" t="s">
        <v>84</v>
      </c>
      <c r="AW1535" s="13" t="s">
        <v>32</v>
      </c>
      <c r="AX1535" s="13" t="s">
        <v>76</v>
      </c>
      <c r="AY1535" s="221" t="s">
        <v>135</v>
      </c>
    </row>
    <row r="1536" spans="2:51" s="14" customFormat="1" ht="12">
      <c r="B1536" s="222"/>
      <c r="C1536" s="223"/>
      <c r="D1536" s="194" t="s">
        <v>237</v>
      </c>
      <c r="E1536" s="224" t="s">
        <v>1</v>
      </c>
      <c r="F1536" s="225" t="s">
        <v>1638</v>
      </c>
      <c r="G1536" s="223"/>
      <c r="H1536" s="226">
        <v>9.292</v>
      </c>
      <c r="I1536" s="227"/>
      <c r="J1536" s="223"/>
      <c r="K1536" s="223"/>
      <c r="L1536" s="228"/>
      <c r="M1536" s="229"/>
      <c r="N1536" s="230"/>
      <c r="O1536" s="230"/>
      <c r="P1536" s="230"/>
      <c r="Q1536" s="230"/>
      <c r="R1536" s="230"/>
      <c r="S1536" s="230"/>
      <c r="T1536" s="231"/>
      <c r="AT1536" s="232" t="s">
        <v>237</v>
      </c>
      <c r="AU1536" s="232" t="s">
        <v>86</v>
      </c>
      <c r="AV1536" s="14" t="s">
        <v>86</v>
      </c>
      <c r="AW1536" s="14" t="s">
        <v>32</v>
      </c>
      <c r="AX1536" s="14" t="s">
        <v>76</v>
      </c>
      <c r="AY1536" s="232" t="s">
        <v>135</v>
      </c>
    </row>
    <row r="1537" spans="2:51" s="14" customFormat="1" ht="12">
      <c r="B1537" s="222"/>
      <c r="C1537" s="223"/>
      <c r="D1537" s="194" t="s">
        <v>237</v>
      </c>
      <c r="E1537" s="224" t="s">
        <v>1</v>
      </c>
      <c r="F1537" s="225" t="s">
        <v>1639</v>
      </c>
      <c r="G1537" s="223"/>
      <c r="H1537" s="226">
        <v>2.208</v>
      </c>
      <c r="I1537" s="227"/>
      <c r="J1537" s="223"/>
      <c r="K1537" s="223"/>
      <c r="L1537" s="228"/>
      <c r="M1537" s="229"/>
      <c r="N1537" s="230"/>
      <c r="O1537" s="230"/>
      <c r="P1537" s="230"/>
      <c r="Q1537" s="230"/>
      <c r="R1537" s="230"/>
      <c r="S1537" s="230"/>
      <c r="T1537" s="231"/>
      <c r="AT1537" s="232" t="s">
        <v>237</v>
      </c>
      <c r="AU1537" s="232" t="s">
        <v>86</v>
      </c>
      <c r="AV1537" s="14" t="s">
        <v>86</v>
      </c>
      <c r="AW1537" s="14" t="s">
        <v>32</v>
      </c>
      <c r="AX1537" s="14" t="s">
        <v>76</v>
      </c>
      <c r="AY1537" s="232" t="s">
        <v>135</v>
      </c>
    </row>
    <row r="1538" spans="2:51" s="13" customFormat="1" ht="12">
      <c r="B1538" s="212"/>
      <c r="C1538" s="213"/>
      <c r="D1538" s="194" t="s">
        <v>237</v>
      </c>
      <c r="E1538" s="214" t="s">
        <v>1</v>
      </c>
      <c r="F1538" s="215" t="s">
        <v>1640</v>
      </c>
      <c r="G1538" s="213"/>
      <c r="H1538" s="214" t="s">
        <v>1</v>
      </c>
      <c r="I1538" s="216"/>
      <c r="J1538" s="213"/>
      <c r="K1538" s="213"/>
      <c r="L1538" s="217"/>
      <c r="M1538" s="218"/>
      <c r="N1538" s="219"/>
      <c r="O1538" s="219"/>
      <c r="P1538" s="219"/>
      <c r="Q1538" s="219"/>
      <c r="R1538" s="219"/>
      <c r="S1538" s="219"/>
      <c r="T1538" s="220"/>
      <c r="AT1538" s="221" t="s">
        <v>237</v>
      </c>
      <c r="AU1538" s="221" t="s">
        <v>86</v>
      </c>
      <c r="AV1538" s="13" t="s">
        <v>84</v>
      </c>
      <c r="AW1538" s="13" t="s">
        <v>32</v>
      </c>
      <c r="AX1538" s="13" t="s">
        <v>76</v>
      </c>
      <c r="AY1538" s="221" t="s">
        <v>135</v>
      </c>
    </row>
    <row r="1539" spans="2:51" s="14" customFormat="1" ht="12">
      <c r="B1539" s="222"/>
      <c r="C1539" s="223"/>
      <c r="D1539" s="194" t="s">
        <v>237</v>
      </c>
      <c r="E1539" s="224" t="s">
        <v>1</v>
      </c>
      <c r="F1539" s="225" t="s">
        <v>1641</v>
      </c>
      <c r="G1539" s="223"/>
      <c r="H1539" s="226">
        <v>4.485</v>
      </c>
      <c r="I1539" s="227"/>
      <c r="J1539" s="223"/>
      <c r="K1539" s="223"/>
      <c r="L1539" s="228"/>
      <c r="M1539" s="229"/>
      <c r="N1539" s="230"/>
      <c r="O1539" s="230"/>
      <c r="P1539" s="230"/>
      <c r="Q1539" s="230"/>
      <c r="R1539" s="230"/>
      <c r="S1539" s="230"/>
      <c r="T1539" s="231"/>
      <c r="AT1539" s="232" t="s">
        <v>237</v>
      </c>
      <c r="AU1539" s="232" t="s">
        <v>86</v>
      </c>
      <c r="AV1539" s="14" t="s">
        <v>86</v>
      </c>
      <c r="AW1539" s="14" t="s">
        <v>32</v>
      </c>
      <c r="AX1539" s="14" t="s">
        <v>76</v>
      </c>
      <c r="AY1539" s="232" t="s">
        <v>135</v>
      </c>
    </row>
    <row r="1540" spans="2:51" s="13" customFormat="1" ht="12">
      <c r="B1540" s="212"/>
      <c r="C1540" s="213"/>
      <c r="D1540" s="194" t="s">
        <v>237</v>
      </c>
      <c r="E1540" s="214" t="s">
        <v>1</v>
      </c>
      <c r="F1540" s="215" t="s">
        <v>1064</v>
      </c>
      <c r="G1540" s="213"/>
      <c r="H1540" s="214" t="s">
        <v>1</v>
      </c>
      <c r="I1540" s="216"/>
      <c r="J1540" s="213"/>
      <c r="K1540" s="213"/>
      <c r="L1540" s="217"/>
      <c r="M1540" s="218"/>
      <c r="N1540" s="219"/>
      <c r="O1540" s="219"/>
      <c r="P1540" s="219"/>
      <c r="Q1540" s="219"/>
      <c r="R1540" s="219"/>
      <c r="S1540" s="219"/>
      <c r="T1540" s="220"/>
      <c r="AT1540" s="221" t="s">
        <v>237</v>
      </c>
      <c r="AU1540" s="221" t="s">
        <v>86</v>
      </c>
      <c r="AV1540" s="13" t="s">
        <v>84</v>
      </c>
      <c r="AW1540" s="13" t="s">
        <v>32</v>
      </c>
      <c r="AX1540" s="13" t="s">
        <v>76</v>
      </c>
      <c r="AY1540" s="221" t="s">
        <v>135</v>
      </c>
    </row>
    <row r="1541" spans="2:51" s="13" customFormat="1" ht="12">
      <c r="B1541" s="212"/>
      <c r="C1541" s="213"/>
      <c r="D1541" s="194" t="s">
        <v>237</v>
      </c>
      <c r="E1541" s="214" t="s">
        <v>1</v>
      </c>
      <c r="F1541" s="215" t="s">
        <v>1637</v>
      </c>
      <c r="G1541" s="213"/>
      <c r="H1541" s="214" t="s">
        <v>1</v>
      </c>
      <c r="I1541" s="216"/>
      <c r="J1541" s="213"/>
      <c r="K1541" s="213"/>
      <c r="L1541" s="217"/>
      <c r="M1541" s="218"/>
      <c r="N1541" s="219"/>
      <c r="O1541" s="219"/>
      <c r="P1541" s="219"/>
      <c r="Q1541" s="219"/>
      <c r="R1541" s="219"/>
      <c r="S1541" s="219"/>
      <c r="T1541" s="220"/>
      <c r="AT1541" s="221" t="s">
        <v>237</v>
      </c>
      <c r="AU1541" s="221" t="s">
        <v>86</v>
      </c>
      <c r="AV1541" s="13" t="s">
        <v>84</v>
      </c>
      <c r="AW1541" s="13" t="s">
        <v>32</v>
      </c>
      <c r="AX1541" s="13" t="s">
        <v>76</v>
      </c>
      <c r="AY1541" s="221" t="s">
        <v>135</v>
      </c>
    </row>
    <row r="1542" spans="2:51" s="14" customFormat="1" ht="12">
      <c r="B1542" s="222"/>
      <c r="C1542" s="223"/>
      <c r="D1542" s="194" t="s">
        <v>237</v>
      </c>
      <c r="E1542" s="224" t="s">
        <v>1</v>
      </c>
      <c r="F1542" s="225" t="s">
        <v>1642</v>
      </c>
      <c r="G1542" s="223"/>
      <c r="H1542" s="226">
        <v>12.144</v>
      </c>
      <c r="I1542" s="227"/>
      <c r="J1542" s="223"/>
      <c r="K1542" s="223"/>
      <c r="L1542" s="228"/>
      <c r="M1542" s="229"/>
      <c r="N1542" s="230"/>
      <c r="O1542" s="230"/>
      <c r="P1542" s="230"/>
      <c r="Q1542" s="230"/>
      <c r="R1542" s="230"/>
      <c r="S1542" s="230"/>
      <c r="T1542" s="231"/>
      <c r="AT1542" s="232" t="s">
        <v>237</v>
      </c>
      <c r="AU1542" s="232" t="s">
        <v>86</v>
      </c>
      <c r="AV1542" s="14" t="s">
        <v>86</v>
      </c>
      <c r="AW1542" s="14" t="s">
        <v>32</v>
      </c>
      <c r="AX1542" s="14" t="s">
        <v>76</v>
      </c>
      <c r="AY1542" s="232" t="s">
        <v>135</v>
      </c>
    </row>
    <row r="1543" spans="2:51" s="13" customFormat="1" ht="12">
      <c r="B1543" s="212"/>
      <c r="C1543" s="213"/>
      <c r="D1543" s="194" t="s">
        <v>237</v>
      </c>
      <c r="E1543" s="214" t="s">
        <v>1</v>
      </c>
      <c r="F1543" s="215" t="s">
        <v>1640</v>
      </c>
      <c r="G1543" s="213"/>
      <c r="H1543" s="214" t="s">
        <v>1</v>
      </c>
      <c r="I1543" s="216"/>
      <c r="J1543" s="213"/>
      <c r="K1543" s="213"/>
      <c r="L1543" s="217"/>
      <c r="M1543" s="218"/>
      <c r="N1543" s="219"/>
      <c r="O1543" s="219"/>
      <c r="P1543" s="219"/>
      <c r="Q1543" s="219"/>
      <c r="R1543" s="219"/>
      <c r="S1543" s="219"/>
      <c r="T1543" s="220"/>
      <c r="AT1543" s="221" t="s">
        <v>237</v>
      </c>
      <c r="AU1543" s="221" t="s">
        <v>86</v>
      </c>
      <c r="AV1543" s="13" t="s">
        <v>84</v>
      </c>
      <c r="AW1543" s="13" t="s">
        <v>32</v>
      </c>
      <c r="AX1543" s="13" t="s">
        <v>76</v>
      </c>
      <c r="AY1543" s="221" t="s">
        <v>135</v>
      </c>
    </row>
    <row r="1544" spans="2:51" s="14" customFormat="1" ht="12">
      <c r="B1544" s="222"/>
      <c r="C1544" s="223"/>
      <c r="D1544" s="194" t="s">
        <v>237</v>
      </c>
      <c r="E1544" s="224" t="s">
        <v>1</v>
      </c>
      <c r="F1544" s="225" t="s">
        <v>1643</v>
      </c>
      <c r="G1544" s="223"/>
      <c r="H1544" s="226">
        <v>4.37</v>
      </c>
      <c r="I1544" s="227"/>
      <c r="J1544" s="223"/>
      <c r="K1544" s="223"/>
      <c r="L1544" s="228"/>
      <c r="M1544" s="229"/>
      <c r="N1544" s="230"/>
      <c r="O1544" s="230"/>
      <c r="P1544" s="230"/>
      <c r="Q1544" s="230"/>
      <c r="R1544" s="230"/>
      <c r="S1544" s="230"/>
      <c r="T1544" s="231"/>
      <c r="AT1544" s="232" t="s">
        <v>237</v>
      </c>
      <c r="AU1544" s="232" t="s">
        <v>86</v>
      </c>
      <c r="AV1544" s="14" t="s">
        <v>86</v>
      </c>
      <c r="AW1544" s="14" t="s">
        <v>32</v>
      </c>
      <c r="AX1544" s="14" t="s">
        <v>76</v>
      </c>
      <c r="AY1544" s="232" t="s">
        <v>135</v>
      </c>
    </row>
    <row r="1545" spans="2:51" s="13" customFormat="1" ht="12">
      <c r="B1545" s="212"/>
      <c r="C1545" s="213"/>
      <c r="D1545" s="194" t="s">
        <v>237</v>
      </c>
      <c r="E1545" s="214" t="s">
        <v>1</v>
      </c>
      <c r="F1545" s="215" t="s">
        <v>538</v>
      </c>
      <c r="G1545" s="213"/>
      <c r="H1545" s="214" t="s">
        <v>1</v>
      </c>
      <c r="I1545" s="216"/>
      <c r="J1545" s="213"/>
      <c r="K1545" s="213"/>
      <c r="L1545" s="217"/>
      <c r="M1545" s="218"/>
      <c r="N1545" s="219"/>
      <c r="O1545" s="219"/>
      <c r="P1545" s="219"/>
      <c r="Q1545" s="219"/>
      <c r="R1545" s="219"/>
      <c r="S1545" s="219"/>
      <c r="T1545" s="220"/>
      <c r="AT1545" s="221" t="s">
        <v>237</v>
      </c>
      <c r="AU1545" s="221" t="s">
        <v>86</v>
      </c>
      <c r="AV1545" s="13" t="s">
        <v>84</v>
      </c>
      <c r="AW1545" s="13" t="s">
        <v>32</v>
      </c>
      <c r="AX1545" s="13" t="s">
        <v>76</v>
      </c>
      <c r="AY1545" s="221" t="s">
        <v>135</v>
      </c>
    </row>
    <row r="1546" spans="2:51" s="14" customFormat="1" ht="12">
      <c r="B1546" s="222"/>
      <c r="C1546" s="223"/>
      <c r="D1546" s="194" t="s">
        <v>237</v>
      </c>
      <c r="E1546" s="224" t="s">
        <v>1</v>
      </c>
      <c r="F1546" s="225" t="s">
        <v>1644</v>
      </c>
      <c r="G1546" s="223"/>
      <c r="H1546" s="226">
        <v>13.04</v>
      </c>
      <c r="I1546" s="227"/>
      <c r="J1546" s="223"/>
      <c r="K1546" s="223"/>
      <c r="L1546" s="228"/>
      <c r="M1546" s="229"/>
      <c r="N1546" s="230"/>
      <c r="O1546" s="230"/>
      <c r="P1546" s="230"/>
      <c r="Q1546" s="230"/>
      <c r="R1546" s="230"/>
      <c r="S1546" s="230"/>
      <c r="T1546" s="231"/>
      <c r="AT1546" s="232" t="s">
        <v>237</v>
      </c>
      <c r="AU1546" s="232" t="s">
        <v>86</v>
      </c>
      <c r="AV1546" s="14" t="s">
        <v>86</v>
      </c>
      <c r="AW1546" s="14" t="s">
        <v>32</v>
      </c>
      <c r="AX1546" s="14" t="s">
        <v>76</v>
      </c>
      <c r="AY1546" s="232" t="s">
        <v>135</v>
      </c>
    </row>
    <row r="1547" spans="2:51" s="13" customFormat="1" ht="12">
      <c r="B1547" s="212"/>
      <c r="C1547" s="213"/>
      <c r="D1547" s="194" t="s">
        <v>237</v>
      </c>
      <c r="E1547" s="214" t="s">
        <v>1</v>
      </c>
      <c r="F1547" s="215" t="s">
        <v>640</v>
      </c>
      <c r="G1547" s="213"/>
      <c r="H1547" s="214" t="s">
        <v>1</v>
      </c>
      <c r="I1547" s="216"/>
      <c r="J1547" s="213"/>
      <c r="K1547" s="213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237</v>
      </c>
      <c r="AU1547" s="221" t="s">
        <v>86</v>
      </c>
      <c r="AV1547" s="13" t="s">
        <v>84</v>
      </c>
      <c r="AW1547" s="13" t="s">
        <v>32</v>
      </c>
      <c r="AX1547" s="13" t="s">
        <v>76</v>
      </c>
      <c r="AY1547" s="221" t="s">
        <v>135</v>
      </c>
    </row>
    <row r="1548" spans="2:51" s="13" customFormat="1" ht="12">
      <c r="B1548" s="212"/>
      <c r="C1548" s="213"/>
      <c r="D1548" s="194" t="s">
        <v>237</v>
      </c>
      <c r="E1548" s="214" t="s">
        <v>1</v>
      </c>
      <c r="F1548" s="215" t="s">
        <v>1645</v>
      </c>
      <c r="G1548" s="213"/>
      <c r="H1548" s="214" t="s">
        <v>1</v>
      </c>
      <c r="I1548" s="216"/>
      <c r="J1548" s="213"/>
      <c r="K1548" s="213"/>
      <c r="L1548" s="217"/>
      <c r="M1548" s="218"/>
      <c r="N1548" s="219"/>
      <c r="O1548" s="219"/>
      <c r="P1548" s="219"/>
      <c r="Q1548" s="219"/>
      <c r="R1548" s="219"/>
      <c r="S1548" s="219"/>
      <c r="T1548" s="220"/>
      <c r="AT1548" s="221" t="s">
        <v>237</v>
      </c>
      <c r="AU1548" s="221" t="s">
        <v>86</v>
      </c>
      <c r="AV1548" s="13" t="s">
        <v>84</v>
      </c>
      <c r="AW1548" s="13" t="s">
        <v>32</v>
      </c>
      <c r="AX1548" s="13" t="s">
        <v>76</v>
      </c>
      <c r="AY1548" s="221" t="s">
        <v>135</v>
      </c>
    </row>
    <row r="1549" spans="2:51" s="13" customFormat="1" ht="12">
      <c r="B1549" s="212"/>
      <c r="C1549" s="213"/>
      <c r="D1549" s="194" t="s">
        <v>237</v>
      </c>
      <c r="E1549" s="214" t="s">
        <v>1</v>
      </c>
      <c r="F1549" s="215" t="s">
        <v>1637</v>
      </c>
      <c r="G1549" s="213"/>
      <c r="H1549" s="214" t="s">
        <v>1</v>
      </c>
      <c r="I1549" s="216"/>
      <c r="J1549" s="213"/>
      <c r="K1549" s="213"/>
      <c r="L1549" s="217"/>
      <c r="M1549" s="218"/>
      <c r="N1549" s="219"/>
      <c r="O1549" s="219"/>
      <c r="P1549" s="219"/>
      <c r="Q1549" s="219"/>
      <c r="R1549" s="219"/>
      <c r="S1549" s="219"/>
      <c r="T1549" s="220"/>
      <c r="AT1549" s="221" t="s">
        <v>237</v>
      </c>
      <c r="AU1549" s="221" t="s">
        <v>86</v>
      </c>
      <c r="AV1549" s="13" t="s">
        <v>84</v>
      </c>
      <c r="AW1549" s="13" t="s">
        <v>32</v>
      </c>
      <c r="AX1549" s="13" t="s">
        <v>76</v>
      </c>
      <c r="AY1549" s="221" t="s">
        <v>135</v>
      </c>
    </row>
    <row r="1550" spans="2:51" s="14" customFormat="1" ht="12">
      <c r="B1550" s="222"/>
      <c r="C1550" s="223"/>
      <c r="D1550" s="194" t="s">
        <v>237</v>
      </c>
      <c r="E1550" s="224" t="s">
        <v>1</v>
      </c>
      <c r="F1550" s="225" t="s">
        <v>1622</v>
      </c>
      <c r="G1550" s="223"/>
      <c r="H1550" s="226">
        <v>1.86</v>
      </c>
      <c r="I1550" s="227"/>
      <c r="J1550" s="223"/>
      <c r="K1550" s="223"/>
      <c r="L1550" s="228"/>
      <c r="M1550" s="229"/>
      <c r="N1550" s="230"/>
      <c r="O1550" s="230"/>
      <c r="P1550" s="230"/>
      <c r="Q1550" s="230"/>
      <c r="R1550" s="230"/>
      <c r="S1550" s="230"/>
      <c r="T1550" s="231"/>
      <c r="AT1550" s="232" t="s">
        <v>237</v>
      </c>
      <c r="AU1550" s="232" t="s">
        <v>86</v>
      </c>
      <c r="AV1550" s="14" t="s">
        <v>86</v>
      </c>
      <c r="AW1550" s="14" t="s">
        <v>32</v>
      </c>
      <c r="AX1550" s="14" t="s">
        <v>76</v>
      </c>
      <c r="AY1550" s="232" t="s">
        <v>135</v>
      </c>
    </row>
    <row r="1551" spans="2:51" s="15" customFormat="1" ht="12">
      <c r="B1551" s="233"/>
      <c r="C1551" s="234"/>
      <c r="D1551" s="194" t="s">
        <v>237</v>
      </c>
      <c r="E1551" s="235" t="s">
        <v>1</v>
      </c>
      <c r="F1551" s="236" t="s">
        <v>240</v>
      </c>
      <c r="G1551" s="234"/>
      <c r="H1551" s="237">
        <v>47.398999999999994</v>
      </c>
      <c r="I1551" s="238"/>
      <c r="J1551" s="234"/>
      <c r="K1551" s="234"/>
      <c r="L1551" s="239"/>
      <c r="M1551" s="240"/>
      <c r="N1551" s="241"/>
      <c r="O1551" s="241"/>
      <c r="P1551" s="241"/>
      <c r="Q1551" s="241"/>
      <c r="R1551" s="241"/>
      <c r="S1551" s="241"/>
      <c r="T1551" s="242"/>
      <c r="AT1551" s="243" t="s">
        <v>237</v>
      </c>
      <c r="AU1551" s="243" t="s">
        <v>86</v>
      </c>
      <c r="AV1551" s="15" t="s">
        <v>140</v>
      </c>
      <c r="AW1551" s="15" t="s">
        <v>32</v>
      </c>
      <c r="AX1551" s="15" t="s">
        <v>84</v>
      </c>
      <c r="AY1551" s="243" t="s">
        <v>135</v>
      </c>
    </row>
    <row r="1552" spans="1:65" s="2" customFormat="1" ht="16.5" customHeight="1">
      <c r="A1552" s="35"/>
      <c r="B1552" s="36"/>
      <c r="C1552" s="244" t="s">
        <v>906</v>
      </c>
      <c r="D1552" s="244" t="s">
        <v>251</v>
      </c>
      <c r="E1552" s="245" t="s">
        <v>1646</v>
      </c>
      <c r="F1552" s="246" t="s">
        <v>1647</v>
      </c>
      <c r="G1552" s="247" t="s">
        <v>269</v>
      </c>
      <c r="H1552" s="248">
        <v>42.398</v>
      </c>
      <c r="I1552" s="249"/>
      <c r="J1552" s="250">
        <f>ROUND(I1552*H1552,2)</f>
        <v>0</v>
      </c>
      <c r="K1552" s="251"/>
      <c r="L1552" s="252"/>
      <c r="M1552" s="253" t="s">
        <v>1</v>
      </c>
      <c r="N1552" s="254" t="s">
        <v>41</v>
      </c>
      <c r="O1552" s="72"/>
      <c r="P1552" s="190">
        <f>O1552*H1552</f>
        <v>0</v>
      </c>
      <c r="Q1552" s="190">
        <v>0</v>
      </c>
      <c r="R1552" s="190">
        <f>Q1552*H1552</f>
        <v>0</v>
      </c>
      <c r="S1552" s="190">
        <v>0</v>
      </c>
      <c r="T1552" s="191">
        <f>S1552*H1552</f>
        <v>0</v>
      </c>
      <c r="U1552" s="35"/>
      <c r="V1552" s="35"/>
      <c r="W1552" s="35"/>
      <c r="X1552" s="35"/>
      <c r="Y1552" s="35"/>
      <c r="Z1552" s="35"/>
      <c r="AA1552" s="35"/>
      <c r="AB1552" s="35"/>
      <c r="AC1552" s="35"/>
      <c r="AD1552" s="35"/>
      <c r="AE1552" s="35"/>
      <c r="AR1552" s="192" t="s">
        <v>289</v>
      </c>
      <c r="AT1552" s="192" t="s">
        <v>251</v>
      </c>
      <c r="AU1552" s="192" t="s">
        <v>86</v>
      </c>
      <c r="AY1552" s="18" t="s">
        <v>135</v>
      </c>
      <c r="BE1552" s="193">
        <f>IF(N1552="základní",J1552,0)</f>
        <v>0</v>
      </c>
      <c r="BF1552" s="193">
        <f>IF(N1552="snížená",J1552,0)</f>
        <v>0</v>
      </c>
      <c r="BG1552" s="193">
        <f>IF(N1552="zákl. přenesená",J1552,0)</f>
        <v>0</v>
      </c>
      <c r="BH1552" s="193">
        <f>IF(N1552="sníž. přenesená",J1552,0)</f>
        <v>0</v>
      </c>
      <c r="BI1552" s="193">
        <f>IF(N1552="nulová",J1552,0)</f>
        <v>0</v>
      </c>
      <c r="BJ1552" s="18" t="s">
        <v>84</v>
      </c>
      <c r="BK1552" s="193">
        <f>ROUND(I1552*H1552,2)</f>
        <v>0</v>
      </c>
      <c r="BL1552" s="18" t="s">
        <v>171</v>
      </c>
      <c r="BM1552" s="192" t="s">
        <v>1648</v>
      </c>
    </row>
    <row r="1553" spans="2:51" s="13" customFormat="1" ht="12">
      <c r="B1553" s="212"/>
      <c r="C1553" s="213"/>
      <c r="D1553" s="194" t="s">
        <v>237</v>
      </c>
      <c r="E1553" s="214" t="s">
        <v>1</v>
      </c>
      <c r="F1553" s="215" t="s">
        <v>1070</v>
      </c>
      <c r="G1553" s="213"/>
      <c r="H1553" s="214" t="s">
        <v>1</v>
      </c>
      <c r="I1553" s="216"/>
      <c r="J1553" s="213"/>
      <c r="K1553" s="213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237</v>
      </c>
      <c r="AU1553" s="221" t="s">
        <v>86</v>
      </c>
      <c r="AV1553" s="13" t="s">
        <v>84</v>
      </c>
      <c r="AW1553" s="13" t="s">
        <v>32</v>
      </c>
      <c r="AX1553" s="13" t="s">
        <v>76</v>
      </c>
      <c r="AY1553" s="221" t="s">
        <v>135</v>
      </c>
    </row>
    <row r="1554" spans="2:51" s="13" customFormat="1" ht="12">
      <c r="B1554" s="212"/>
      <c r="C1554" s="213"/>
      <c r="D1554" s="194" t="s">
        <v>237</v>
      </c>
      <c r="E1554" s="214" t="s">
        <v>1</v>
      </c>
      <c r="F1554" s="215" t="s">
        <v>1637</v>
      </c>
      <c r="G1554" s="213"/>
      <c r="H1554" s="214" t="s">
        <v>1</v>
      </c>
      <c r="I1554" s="216"/>
      <c r="J1554" s="213"/>
      <c r="K1554" s="213"/>
      <c r="L1554" s="217"/>
      <c r="M1554" s="218"/>
      <c r="N1554" s="219"/>
      <c r="O1554" s="219"/>
      <c r="P1554" s="219"/>
      <c r="Q1554" s="219"/>
      <c r="R1554" s="219"/>
      <c r="S1554" s="219"/>
      <c r="T1554" s="220"/>
      <c r="AT1554" s="221" t="s">
        <v>237</v>
      </c>
      <c r="AU1554" s="221" t="s">
        <v>86</v>
      </c>
      <c r="AV1554" s="13" t="s">
        <v>84</v>
      </c>
      <c r="AW1554" s="13" t="s">
        <v>32</v>
      </c>
      <c r="AX1554" s="13" t="s">
        <v>76</v>
      </c>
      <c r="AY1554" s="221" t="s">
        <v>135</v>
      </c>
    </row>
    <row r="1555" spans="2:51" s="14" customFormat="1" ht="12">
      <c r="B1555" s="222"/>
      <c r="C1555" s="223"/>
      <c r="D1555" s="194" t="s">
        <v>237</v>
      </c>
      <c r="E1555" s="224" t="s">
        <v>1</v>
      </c>
      <c r="F1555" s="225" t="s">
        <v>1638</v>
      </c>
      <c r="G1555" s="223"/>
      <c r="H1555" s="226">
        <v>9.292</v>
      </c>
      <c r="I1555" s="227"/>
      <c r="J1555" s="223"/>
      <c r="K1555" s="223"/>
      <c r="L1555" s="228"/>
      <c r="M1555" s="229"/>
      <c r="N1555" s="230"/>
      <c r="O1555" s="230"/>
      <c r="P1555" s="230"/>
      <c r="Q1555" s="230"/>
      <c r="R1555" s="230"/>
      <c r="S1555" s="230"/>
      <c r="T1555" s="231"/>
      <c r="AT1555" s="232" t="s">
        <v>237</v>
      </c>
      <c r="AU1555" s="232" t="s">
        <v>86</v>
      </c>
      <c r="AV1555" s="14" t="s">
        <v>86</v>
      </c>
      <c r="AW1555" s="14" t="s">
        <v>32</v>
      </c>
      <c r="AX1555" s="14" t="s">
        <v>76</v>
      </c>
      <c r="AY1555" s="232" t="s">
        <v>135</v>
      </c>
    </row>
    <row r="1556" spans="2:51" s="14" customFormat="1" ht="12">
      <c r="B1556" s="222"/>
      <c r="C1556" s="223"/>
      <c r="D1556" s="194" t="s">
        <v>237</v>
      </c>
      <c r="E1556" s="224" t="s">
        <v>1</v>
      </c>
      <c r="F1556" s="225" t="s">
        <v>1639</v>
      </c>
      <c r="G1556" s="223"/>
      <c r="H1556" s="226">
        <v>2.208</v>
      </c>
      <c r="I1556" s="227"/>
      <c r="J1556" s="223"/>
      <c r="K1556" s="223"/>
      <c r="L1556" s="228"/>
      <c r="M1556" s="229"/>
      <c r="N1556" s="230"/>
      <c r="O1556" s="230"/>
      <c r="P1556" s="230"/>
      <c r="Q1556" s="230"/>
      <c r="R1556" s="230"/>
      <c r="S1556" s="230"/>
      <c r="T1556" s="231"/>
      <c r="AT1556" s="232" t="s">
        <v>237</v>
      </c>
      <c r="AU1556" s="232" t="s">
        <v>86</v>
      </c>
      <c r="AV1556" s="14" t="s">
        <v>86</v>
      </c>
      <c r="AW1556" s="14" t="s">
        <v>32</v>
      </c>
      <c r="AX1556" s="14" t="s">
        <v>76</v>
      </c>
      <c r="AY1556" s="232" t="s">
        <v>135</v>
      </c>
    </row>
    <row r="1557" spans="2:51" s="13" customFormat="1" ht="12">
      <c r="B1557" s="212"/>
      <c r="C1557" s="213"/>
      <c r="D1557" s="194" t="s">
        <v>237</v>
      </c>
      <c r="E1557" s="214" t="s">
        <v>1</v>
      </c>
      <c r="F1557" s="215" t="s">
        <v>1064</v>
      </c>
      <c r="G1557" s="213"/>
      <c r="H1557" s="214" t="s">
        <v>1</v>
      </c>
      <c r="I1557" s="216"/>
      <c r="J1557" s="213"/>
      <c r="K1557" s="213"/>
      <c r="L1557" s="217"/>
      <c r="M1557" s="218"/>
      <c r="N1557" s="219"/>
      <c r="O1557" s="219"/>
      <c r="P1557" s="219"/>
      <c r="Q1557" s="219"/>
      <c r="R1557" s="219"/>
      <c r="S1557" s="219"/>
      <c r="T1557" s="220"/>
      <c r="AT1557" s="221" t="s">
        <v>237</v>
      </c>
      <c r="AU1557" s="221" t="s">
        <v>86</v>
      </c>
      <c r="AV1557" s="13" t="s">
        <v>84</v>
      </c>
      <c r="AW1557" s="13" t="s">
        <v>32</v>
      </c>
      <c r="AX1557" s="13" t="s">
        <v>76</v>
      </c>
      <c r="AY1557" s="221" t="s">
        <v>135</v>
      </c>
    </row>
    <row r="1558" spans="2:51" s="13" customFormat="1" ht="12">
      <c r="B1558" s="212"/>
      <c r="C1558" s="213"/>
      <c r="D1558" s="194" t="s">
        <v>237</v>
      </c>
      <c r="E1558" s="214" t="s">
        <v>1</v>
      </c>
      <c r="F1558" s="215" t="s">
        <v>1637</v>
      </c>
      <c r="G1558" s="213"/>
      <c r="H1558" s="214" t="s">
        <v>1</v>
      </c>
      <c r="I1558" s="216"/>
      <c r="J1558" s="213"/>
      <c r="K1558" s="213"/>
      <c r="L1558" s="217"/>
      <c r="M1558" s="218"/>
      <c r="N1558" s="219"/>
      <c r="O1558" s="219"/>
      <c r="P1558" s="219"/>
      <c r="Q1558" s="219"/>
      <c r="R1558" s="219"/>
      <c r="S1558" s="219"/>
      <c r="T1558" s="220"/>
      <c r="AT1558" s="221" t="s">
        <v>237</v>
      </c>
      <c r="AU1558" s="221" t="s">
        <v>86</v>
      </c>
      <c r="AV1558" s="13" t="s">
        <v>84</v>
      </c>
      <c r="AW1558" s="13" t="s">
        <v>32</v>
      </c>
      <c r="AX1558" s="13" t="s">
        <v>76</v>
      </c>
      <c r="AY1558" s="221" t="s">
        <v>135</v>
      </c>
    </row>
    <row r="1559" spans="2:51" s="14" customFormat="1" ht="12">
      <c r="B1559" s="222"/>
      <c r="C1559" s="223"/>
      <c r="D1559" s="194" t="s">
        <v>237</v>
      </c>
      <c r="E1559" s="224" t="s">
        <v>1</v>
      </c>
      <c r="F1559" s="225" t="s">
        <v>1642</v>
      </c>
      <c r="G1559" s="223"/>
      <c r="H1559" s="226">
        <v>12.144</v>
      </c>
      <c r="I1559" s="227"/>
      <c r="J1559" s="223"/>
      <c r="K1559" s="223"/>
      <c r="L1559" s="228"/>
      <c r="M1559" s="229"/>
      <c r="N1559" s="230"/>
      <c r="O1559" s="230"/>
      <c r="P1559" s="230"/>
      <c r="Q1559" s="230"/>
      <c r="R1559" s="230"/>
      <c r="S1559" s="230"/>
      <c r="T1559" s="231"/>
      <c r="AT1559" s="232" t="s">
        <v>237</v>
      </c>
      <c r="AU1559" s="232" t="s">
        <v>86</v>
      </c>
      <c r="AV1559" s="14" t="s">
        <v>86</v>
      </c>
      <c r="AW1559" s="14" t="s">
        <v>32</v>
      </c>
      <c r="AX1559" s="14" t="s">
        <v>76</v>
      </c>
      <c r="AY1559" s="232" t="s">
        <v>135</v>
      </c>
    </row>
    <row r="1560" spans="2:51" s="13" customFormat="1" ht="12">
      <c r="B1560" s="212"/>
      <c r="C1560" s="213"/>
      <c r="D1560" s="194" t="s">
        <v>237</v>
      </c>
      <c r="E1560" s="214" t="s">
        <v>1</v>
      </c>
      <c r="F1560" s="215" t="s">
        <v>538</v>
      </c>
      <c r="G1560" s="213"/>
      <c r="H1560" s="214" t="s">
        <v>1</v>
      </c>
      <c r="I1560" s="216"/>
      <c r="J1560" s="213"/>
      <c r="K1560" s="213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237</v>
      </c>
      <c r="AU1560" s="221" t="s">
        <v>86</v>
      </c>
      <c r="AV1560" s="13" t="s">
        <v>84</v>
      </c>
      <c r="AW1560" s="13" t="s">
        <v>32</v>
      </c>
      <c r="AX1560" s="13" t="s">
        <v>76</v>
      </c>
      <c r="AY1560" s="221" t="s">
        <v>135</v>
      </c>
    </row>
    <row r="1561" spans="2:51" s="13" customFormat="1" ht="12">
      <c r="B1561" s="212"/>
      <c r="C1561" s="213"/>
      <c r="D1561" s="194" t="s">
        <v>237</v>
      </c>
      <c r="E1561" s="214" t="s">
        <v>1</v>
      </c>
      <c r="F1561" s="215" t="s">
        <v>1637</v>
      </c>
      <c r="G1561" s="213"/>
      <c r="H1561" s="214" t="s">
        <v>1</v>
      </c>
      <c r="I1561" s="216"/>
      <c r="J1561" s="213"/>
      <c r="K1561" s="213"/>
      <c r="L1561" s="217"/>
      <c r="M1561" s="218"/>
      <c r="N1561" s="219"/>
      <c r="O1561" s="219"/>
      <c r="P1561" s="219"/>
      <c r="Q1561" s="219"/>
      <c r="R1561" s="219"/>
      <c r="S1561" s="219"/>
      <c r="T1561" s="220"/>
      <c r="AT1561" s="221" t="s">
        <v>237</v>
      </c>
      <c r="AU1561" s="221" t="s">
        <v>86</v>
      </c>
      <c r="AV1561" s="13" t="s">
        <v>84</v>
      </c>
      <c r="AW1561" s="13" t="s">
        <v>32</v>
      </c>
      <c r="AX1561" s="13" t="s">
        <v>76</v>
      </c>
      <c r="AY1561" s="221" t="s">
        <v>135</v>
      </c>
    </row>
    <row r="1562" spans="2:51" s="14" customFormat="1" ht="12">
      <c r="B1562" s="222"/>
      <c r="C1562" s="223"/>
      <c r="D1562" s="194" t="s">
        <v>237</v>
      </c>
      <c r="E1562" s="224" t="s">
        <v>1</v>
      </c>
      <c r="F1562" s="225" t="s">
        <v>1644</v>
      </c>
      <c r="G1562" s="223"/>
      <c r="H1562" s="226">
        <v>13.04</v>
      </c>
      <c r="I1562" s="227"/>
      <c r="J1562" s="223"/>
      <c r="K1562" s="223"/>
      <c r="L1562" s="228"/>
      <c r="M1562" s="229"/>
      <c r="N1562" s="230"/>
      <c r="O1562" s="230"/>
      <c r="P1562" s="230"/>
      <c r="Q1562" s="230"/>
      <c r="R1562" s="230"/>
      <c r="S1562" s="230"/>
      <c r="T1562" s="231"/>
      <c r="AT1562" s="232" t="s">
        <v>237</v>
      </c>
      <c r="AU1562" s="232" t="s">
        <v>86</v>
      </c>
      <c r="AV1562" s="14" t="s">
        <v>86</v>
      </c>
      <c r="AW1562" s="14" t="s">
        <v>32</v>
      </c>
      <c r="AX1562" s="14" t="s">
        <v>76</v>
      </c>
      <c r="AY1562" s="232" t="s">
        <v>135</v>
      </c>
    </row>
    <row r="1563" spans="2:51" s="13" customFormat="1" ht="12">
      <c r="B1563" s="212"/>
      <c r="C1563" s="213"/>
      <c r="D1563" s="194" t="s">
        <v>237</v>
      </c>
      <c r="E1563" s="214" t="s">
        <v>1</v>
      </c>
      <c r="F1563" s="215" t="s">
        <v>1645</v>
      </c>
      <c r="G1563" s="213"/>
      <c r="H1563" s="214" t="s">
        <v>1</v>
      </c>
      <c r="I1563" s="216"/>
      <c r="J1563" s="213"/>
      <c r="K1563" s="213"/>
      <c r="L1563" s="217"/>
      <c r="M1563" s="218"/>
      <c r="N1563" s="219"/>
      <c r="O1563" s="219"/>
      <c r="P1563" s="219"/>
      <c r="Q1563" s="219"/>
      <c r="R1563" s="219"/>
      <c r="S1563" s="219"/>
      <c r="T1563" s="220"/>
      <c r="AT1563" s="221" t="s">
        <v>237</v>
      </c>
      <c r="AU1563" s="221" t="s">
        <v>86</v>
      </c>
      <c r="AV1563" s="13" t="s">
        <v>84</v>
      </c>
      <c r="AW1563" s="13" t="s">
        <v>32</v>
      </c>
      <c r="AX1563" s="13" t="s">
        <v>76</v>
      </c>
      <c r="AY1563" s="221" t="s">
        <v>135</v>
      </c>
    </row>
    <row r="1564" spans="2:51" s="13" customFormat="1" ht="12">
      <c r="B1564" s="212"/>
      <c r="C1564" s="213"/>
      <c r="D1564" s="194" t="s">
        <v>237</v>
      </c>
      <c r="E1564" s="214" t="s">
        <v>1</v>
      </c>
      <c r="F1564" s="215" t="s">
        <v>1637</v>
      </c>
      <c r="G1564" s="213"/>
      <c r="H1564" s="214" t="s">
        <v>1</v>
      </c>
      <c r="I1564" s="216"/>
      <c r="J1564" s="213"/>
      <c r="K1564" s="213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237</v>
      </c>
      <c r="AU1564" s="221" t="s">
        <v>86</v>
      </c>
      <c r="AV1564" s="13" t="s">
        <v>84</v>
      </c>
      <c r="AW1564" s="13" t="s">
        <v>32</v>
      </c>
      <c r="AX1564" s="13" t="s">
        <v>76</v>
      </c>
      <c r="AY1564" s="221" t="s">
        <v>135</v>
      </c>
    </row>
    <row r="1565" spans="2:51" s="14" customFormat="1" ht="12">
      <c r="B1565" s="222"/>
      <c r="C1565" s="223"/>
      <c r="D1565" s="194" t="s">
        <v>237</v>
      </c>
      <c r="E1565" s="224" t="s">
        <v>1</v>
      </c>
      <c r="F1565" s="225" t="s">
        <v>1622</v>
      </c>
      <c r="G1565" s="223"/>
      <c r="H1565" s="226">
        <v>1.86</v>
      </c>
      <c r="I1565" s="227"/>
      <c r="J1565" s="223"/>
      <c r="K1565" s="223"/>
      <c r="L1565" s="228"/>
      <c r="M1565" s="229"/>
      <c r="N1565" s="230"/>
      <c r="O1565" s="230"/>
      <c r="P1565" s="230"/>
      <c r="Q1565" s="230"/>
      <c r="R1565" s="230"/>
      <c r="S1565" s="230"/>
      <c r="T1565" s="231"/>
      <c r="AT1565" s="232" t="s">
        <v>237</v>
      </c>
      <c r="AU1565" s="232" t="s">
        <v>86</v>
      </c>
      <c r="AV1565" s="14" t="s">
        <v>86</v>
      </c>
      <c r="AW1565" s="14" t="s">
        <v>32</v>
      </c>
      <c r="AX1565" s="14" t="s">
        <v>76</v>
      </c>
      <c r="AY1565" s="232" t="s">
        <v>135</v>
      </c>
    </row>
    <row r="1566" spans="2:51" s="15" customFormat="1" ht="12">
      <c r="B1566" s="233"/>
      <c r="C1566" s="234"/>
      <c r="D1566" s="194" t="s">
        <v>237</v>
      </c>
      <c r="E1566" s="235" t="s">
        <v>1</v>
      </c>
      <c r="F1566" s="236" t="s">
        <v>240</v>
      </c>
      <c r="G1566" s="234"/>
      <c r="H1566" s="237">
        <v>38.544</v>
      </c>
      <c r="I1566" s="238"/>
      <c r="J1566" s="234"/>
      <c r="K1566" s="234"/>
      <c r="L1566" s="239"/>
      <c r="M1566" s="240"/>
      <c r="N1566" s="241"/>
      <c r="O1566" s="241"/>
      <c r="P1566" s="241"/>
      <c r="Q1566" s="241"/>
      <c r="R1566" s="241"/>
      <c r="S1566" s="241"/>
      <c r="T1566" s="242"/>
      <c r="AT1566" s="243" t="s">
        <v>237</v>
      </c>
      <c r="AU1566" s="243" t="s">
        <v>86</v>
      </c>
      <c r="AV1566" s="15" t="s">
        <v>140</v>
      </c>
      <c r="AW1566" s="15" t="s">
        <v>32</v>
      </c>
      <c r="AX1566" s="15" t="s">
        <v>76</v>
      </c>
      <c r="AY1566" s="243" t="s">
        <v>135</v>
      </c>
    </row>
    <row r="1567" spans="2:51" s="14" customFormat="1" ht="12">
      <c r="B1567" s="222"/>
      <c r="C1567" s="223"/>
      <c r="D1567" s="194" t="s">
        <v>237</v>
      </c>
      <c r="E1567" s="224" t="s">
        <v>1</v>
      </c>
      <c r="F1567" s="225" t="s">
        <v>1649</v>
      </c>
      <c r="G1567" s="223"/>
      <c r="H1567" s="226">
        <v>42.398</v>
      </c>
      <c r="I1567" s="227"/>
      <c r="J1567" s="223"/>
      <c r="K1567" s="223"/>
      <c r="L1567" s="228"/>
      <c r="M1567" s="229"/>
      <c r="N1567" s="230"/>
      <c r="O1567" s="230"/>
      <c r="P1567" s="230"/>
      <c r="Q1567" s="230"/>
      <c r="R1567" s="230"/>
      <c r="S1567" s="230"/>
      <c r="T1567" s="231"/>
      <c r="AT1567" s="232" t="s">
        <v>237</v>
      </c>
      <c r="AU1567" s="232" t="s">
        <v>86</v>
      </c>
      <c r="AV1567" s="14" t="s">
        <v>86</v>
      </c>
      <c r="AW1567" s="14" t="s">
        <v>32</v>
      </c>
      <c r="AX1567" s="14" t="s">
        <v>76</v>
      </c>
      <c r="AY1567" s="232" t="s">
        <v>135</v>
      </c>
    </row>
    <row r="1568" spans="2:51" s="15" customFormat="1" ht="12">
      <c r="B1568" s="233"/>
      <c r="C1568" s="234"/>
      <c r="D1568" s="194" t="s">
        <v>237</v>
      </c>
      <c r="E1568" s="235" t="s">
        <v>1</v>
      </c>
      <c r="F1568" s="236" t="s">
        <v>240</v>
      </c>
      <c r="G1568" s="234"/>
      <c r="H1568" s="237">
        <v>42.398</v>
      </c>
      <c r="I1568" s="238"/>
      <c r="J1568" s="234"/>
      <c r="K1568" s="234"/>
      <c r="L1568" s="239"/>
      <c r="M1568" s="240"/>
      <c r="N1568" s="241"/>
      <c r="O1568" s="241"/>
      <c r="P1568" s="241"/>
      <c r="Q1568" s="241"/>
      <c r="R1568" s="241"/>
      <c r="S1568" s="241"/>
      <c r="T1568" s="242"/>
      <c r="AT1568" s="243" t="s">
        <v>237</v>
      </c>
      <c r="AU1568" s="243" t="s">
        <v>86</v>
      </c>
      <c r="AV1568" s="15" t="s">
        <v>140</v>
      </c>
      <c r="AW1568" s="15" t="s">
        <v>32</v>
      </c>
      <c r="AX1568" s="15" t="s">
        <v>84</v>
      </c>
      <c r="AY1568" s="243" t="s">
        <v>135</v>
      </c>
    </row>
    <row r="1569" spans="1:65" s="2" customFormat="1" ht="21.75" customHeight="1">
      <c r="A1569" s="35"/>
      <c r="B1569" s="36"/>
      <c r="C1569" s="244" t="s">
        <v>1650</v>
      </c>
      <c r="D1569" s="244" t="s">
        <v>251</v>
      </c>
      <c r="E1569" s="245" t="s">
        <v>1651</v>
      </c>
      <c r="F1569" s="246" t="s">
        <v>1652</v>
      </c>
      <c r="G1569" s="247" t="s">
        <v>269</v>
      </c>
      <c r="H1569" s="248">
        <v>9.741</v>
      </c>
      <c r="I1569" s="249"/>
      <c r="J1569" s="250">
        <f>ROUND(I1569*H1569,2)</f>
        <v>0</v>
      </c>
      <c r="K1569" s="251"/>
      <c r="L1569" s="252"/>
      <c r="M1569" s="253" t="s">
        <v>1</v>
      </c>
      <c r="N1569" s="254" t="s">
        <v>41</v>
      </c>
      <c r="O1569" s="72"/>
      <c r="P1569" s="190">
        <f>O1569*H1569</f>
        <v>0</v>
      </c>
      <c r="Q1569" s="190">
        <v>0</v>
      </c>
      <c r="R1569" s="190">
        <f>Q1569*H1569</f>
        <v>0</v>
      </c>
      <c r="S1569" s="190">
        <v>0</v>
      </c>
      <c r="T1569" s="191">
        <f>S1569*H1569</f>
        <v>0</v>
      </c>
      <c r="U1569" s="35"/>
      <c r="V1569" s="35"/>
      <c r="W1569" s="35"/>
      <c r="X1569" s="35"/>
      <c r="Y1569" s="35"/>
      <c r="Z1569" s="35"/>
      <c r="AA1569" s="35"/>
      <c r="AB1569" s="35"/>
      <c r="AC1569" s="35"/>
      <c r="AD1569" s="35"/>
      <c r="AE1569" s="35"/>
      <c r="AR1569" s="192" t="s">
        <v>289</v>
      </c>
      <c r="AT1569" s="192" t="s">
        <v>251</v>
      </c>
      <c r="AU1569" s="192" t="s">
        <v>86</v>
      </c>
      <c r="AY1569" s="18" t="s">
        <v>135</v>
      </c>
      <c r="BE1569" s="193">
        <f>IF(N1569="základní",J1569,0)</f>
        <v>0</v>
      </c>
      <c r="BF1569" s="193">
        <f>IF(N1569="snížená",J1569,0)</f>
        <v>0</v>
      </c>
      <c r="BG1569" s="193">
        <f>IF(N1569="zákl. přenesená",J1569,0)</f>
        <v>0</v>
      </c>
      <c r="BH1569" s="193">
        <f>IF(N1569="sníž. přenesená",J1569,0)</f>
        <v>0</v>
      </c>
      <c r="BI1569" s="193">
        <f>IF(N1569="nulová",J1569,0)</f>
        <v>0</v>
      </c>
      <c r="BJ1569" s="18" t="s">
        <v>84</v>
      </c>
      <c r="BK1569" s="193">
        <f>ROUND(I1569*H1569,2)</f>
        <v>0</v>
      </c>
      <c r="BL1569" s="18" t="s">
        <v>171</v>
      </c>
      <c r="BM1569" s="192" t="s">
        <v>1653</v>
      </c>
    </row>
    <row r="1570" spans="2:51" s="13" customFormat="1" ht="12">
      <c r="B1570" s="212"/>
      <c r="C1570" s="213"/>
      <c r="D1570" s="194" t="s">
        <v>237</v>
      </c>
      <c r="E1570" s="214" t="s">
        <v>1</v>
      </c>
      <c r="F1570" s="215" t="s">
        <v>1070</v>
      </c>
      <c r="G1570" s="213"/>
      <c r="H1570" s="214" t="s">
        <v>1</v>
      </c>
      <c r="I1570" s="216"/>
      <c r="J1570" s="213"/>
      <c r="K1570" s="213"/>
      <c r="L1570" s="217"/>
      <c r="M1570" s="218"/>
      <c r="N1570" s="219"/>
      <c r="O1570" s="219"/>
      <c r="P1570" s="219"/>
      <c r="Q1570" s="219"/>
      <c r="R1570" s="219"/>
      <c r="S1570" s="219"/>
      <c r="T1570" s="220"/>
      <c r="AT1570" s="221" t="s">
        <v>237</v>
      </c>
      <c r="AU1570" s="221" t="s">
        <v>86</v>
      </c>
      <c r="AV1570" s="13" t="s">
        <v>84</v>
      </c>
      <c r="AW1570" s="13" t="s">
        <v>32</v>
      </c>
      <c r="AX1570" s="13" t="s">
        <v>76</v>
      </c>
      <c r="AY1570" s="221" t="s">
        <v>135</v>
      </c>
    </row>
    <row r="1571" spans="2:51" s="13" customFormat="1" ht="12">
      <c r="B1571" s="212"/>
      <c r="C1571" s="213"/>
      <c r="D1571" s="194" t="s">
        <v>237</v>
      </c>
      <c r="E1571" s="214" t="s">
        <v>1</v>
      </c>
      <c r="F1571" s="215" t="s">
        <v>1640</v>
      </c>
      <c r="G1571" s="213"/>
      <c r="H1571" s="214" t="s">
        <v>1</v>
      </c>
      <c r="I1571" s="216"/>
      <c r="J1571" s="213"/>
      <c r="K1571" s="213"/>
      <c r="L1571" s="217"/>
      <c r="M1571" s="218"/>
      <c r="N1571" s="219"/>
      <c r="O1571" s="219"/>
      <c r="P1571" s="219"/>
      <c r="Q1571" s="219"/>
      <c r="R1571" s="219"/>
      <c r="S1571" s="219"/>
      <c r="T1571" s="220"/>
      <c r="AT1571" s="221" t="s">
        <v>237</v>
      </c>
      <c r="AU1571" s="221" t="s">
        <v>86</v>
      </c>
      <c r="AV1571" s="13" t="s">
        <v>84</v>
      </c>
      <c r="AW1571" s="13" t="s">
        <v>32</v>
      </c>
      <c r="AX1571" s="13" t="s">
        <v>76</v>
      </c>
      <c r="AY1571" s="221" t="s">
        <v>135</v>
      </c>
    </row>
    <row r="1572" spans="2:51" s="14" customFormat="1" ht="12">
      <c r="B1572" s="222"/>
      <c r="C1572" s="223"/>
      <c r="D1572" s="194" t="s">
        <v>237</v>
      </c>
      <c r="E1572" s="224" t="s">
        <v>1</v>
      </c>
      <c r="F1572" s="225" t="s">
        <v>1641</v>
      </c>
      <c r="G1572" s="223"/>
      <c r="H1572" s="226">
        <v>4.485</v>
      </c>
      <c r="I1572" s="227"/>
      <c r="J1572" s="223"/>
      <c r="K1572" s="223"/>
      <c r="L1572" s="228"/>
      <c r="M1572" s="229"/>
      <c r="N1572" s="230"/>
      <c r="O1572" s="230"/>
      <c r="P1572" s="230"/>
      <c r="Q1572" s="230"/>
      <c r="R1572" s="230"/>
      <c r="S1572" s="230"/>
      <c r="T1572" s="231"/>
      <c r="AT1572" s="232" t="s">
        <v>237</v>
      </c>
      <c r="AU1572" s="232" t="s">
        <v>86</v>
      </c>
      <c r="AV1572" s="14" t="s">
        <v>86</v>
      </c>
      <c r="AW1572" s="14" t="s">
        <v>32</v>
      </c>
      <c r="AX1572" s="14" t="s">
        <v>76</v>
      </c>
      <c r="AY1572" s="232" t="s">
        <v>135</v>
      </c>
    </row>
    <row r="1573" spans="2:51" s="13" customFormat="1" ht="12">
      <c r="B1573" s="212"/>
      <c r="C1573" s="213"/>
      <c r="D1573" s="194" t="s">
        <v>237</v>
      </c>
      <c r="E1573" s="214" t="s">
        <v>1</v>
      </c>
      <c r="F1573" s="215" t="s">
        <v>1064</v>
      </c>
      <c r="G1573" s="213"/>
      <c r="H1573" s="214" t="s">
        <v>1</v>
      </c>
      <c r="I1573" s="216"/>
      <c r="J1573" s="213"/>
      <c r="K1573" s="213"/>
      <c r="L1573" s="217"/>
      <c r="M1573" s="218"/>
      <c r="N1573" s="219"/>
      <c r="O1573" s="219"/>
      <c r="P1573" s="219"/>
      <c r="Q1573" s="219"/>
      <c r="R1573" s="219"/>
      <c r="S1573" s="219"/>
      <c r="T1573" s="220"/>
      <c r="AT1573" s="221" t="s">
        <v>237</v>
      </c>
      <c r="AU1573" s="221" t="s">
        <v>86</v>
      </c>
      <c r="AV1573" s="13" t="s">
        <v>84</v>
      </c>
      <c r="AW1573" s="13" t="s">
        <v>32</v>
      </c>
      <c r="AX1573" s="13" t="s">
        <v>76</v>
      </c>
      <c r="AY1573" s="221" t="s">
        <v>135</v>
      </c>
    </row>
    <row r="1574" spans="2:51" s="13" customFormat="1" ht="12">
      <c r="B1574" s="212"/>
      <c r="C1574" s="213"/>
      <c r="D1574" s="194" t="s">
        <v>237</v>
      </c>
      <c r="E1574" s="214" t="s">
        <v>1</v>
      </c>
      <c r="F1574" s="215" t="s">
        <v>1640</v>
      </c>
      <c r="G1574" s="213"/>
      <c r="H1574" s="214" t="s">
        <v>1</v>
      </c>
      <c r="I1574" s="216"/>
      <c r="J1574" s="213"/>
      <c r="K1574" s="213"/>
      <c r="L1574" s="217"/>
      <c r="M1574" s="218"/>
      <c r="N1574" s="219"/>
      <c r="O1574" s="219"/>
      <c r="P1574" s="219"/>
      <c r="Q1574" s="219"/>
      <c r="R1574" s="219"/>
      <c r="S1574" s="219"/>
      <c r="T1574" s="220"/>
      <c r="AT1574" s="221" t="s">
        <v>237</v>
      </c>
      <c r="AU1574" s="221" t="s">
        <v>86</v>
      </c>
      <c r="AV1574" s="13" t="s">
        <v>84</v>
      </c>
      <c r="AW1574" s="13" t="s">
        <v>32</v>
      </c>
      <c r="AX1574" s="13" t="s">
        <v>76</v>
      </c>
      <c r="AY1574" s="221" t="s">
        <v>135</v>
      </c>
    </row>
    <row r="1575" spans="2:51" s="14" customFormat="1" ht="12">
      <c r="B1575" s="222"/>
      <c r="C1575" s="223"/>
      <c r="D1575" s="194" t="s">
        <v>237</v>
      </c>
      <c r="E1575" s="224" t="s">
        <v>1</v>
      </c>
      <c r="F1575" s="225" t="s">
        <v>1643</v>
      </c>
      <c r="G1575" s="223"/>
      <c r="H1575" s="226">
        <v>4.37</v>
      </c>
      <c r="I1575" s="227"/>
      <c r="J1575" s="223"/>
      <c r="K1575" s="223"/>
      <c r="L1575" s="228"/>
      <c r="M1575" s="229"/>
      <c r="N1575" s="230"/>
      <c r="O1575" s="230"/>
      <c r="P1575" s="230"/>
      <c r="Q1575" s="230"/>
      <c r="R1575" s="230"/>
      <c r="S1575" s="230"/>
      <c r="T1575" s="231"/>
      <c r="AT1575" s="232" t="s">
        <v>237</v>
      </c>
      <c r="AU1575" s="232" t="s">
        <v>86</v>
      </c>
      <c r="AV1575" s="14" t="s">
        <v>86</v>
      </c>
      <c r="AW1575" s="14" t="s">
        <v>32</v>
      </c>
      <c r="AX1575" s="14" t="s">
        <v>76</v>
      </c>
      <c r="AY1575" s="232" t="s">
        <v>135</v>
      </c>
    </row>
    <row r="1576" spans="2:51" s="15" customFormat="1" ht="12">
      <c r="B1576" s="233"/>
      <c r="C1576" s="234"/>
      <c r="D1576" s="194" t="s">
        <v>237</v>
      </c>
      <c r="E1576" s="235" t="s">
        <v>1</v>
      </c>
      <c r="F1576" s="236" t="s">
        <v>240</v>
      </c>
      <c r="G1576" s="234"/>
      <c r="H1576" s="237">
        <v>8.855</v>
      </c>
      <c r="I1576" s="238"/>
      <c r="J1576" s="234"/>
      <c r="K1576" s="234"/>
      <c r="L1576" s="239"/>
      <c r="M1576" s="240"/>
      <c r="N1576" s="241"/>
      <c r="O1576" s="241"/>
      <c r="P1576" s="241"/>
      <c r="Q1576" s="241"/>
      <c r="R1576" s="241"/>
      <c r="S1576" s="241"/>
      <c r="T1576" s="242"/>
      <c r="AT1576" s="243" t="s">
        <v>237</v>
      </c>
      <c r="AU1576" s="243" t="s">
        <v>86</v>
      </c>
      <c r="AV1576" s="15" t="s">
        <v>140</v>
      </c>
      <c r="AW1576" s="15" t="s">
        <v>32</v>
      </c>
      <c r="AX1576" s="15" t="s">
        <v>76</v>
      </c>
      <c r="AY1576" s="243" t="s">
        <v>135</v>
      </c>
    </row>
    <row r="1577" spans="2:51" s="14" customFormat="1" ht="12">
      <c r="B1577" s="222"/>
      <c r="C1577" s="223"/>
      <c r="D1577" s="194" t="s">
        <v>237</v>
      </c>
      <c r="E1577" s="224" t="s">
        <v>1</v>
      </c>
      <c r="F1577" s="225" t="s">
        <v>1654</v>
      </c>
      <c r="G1577" s="223"/>
      <c r="H1577" s="226">
        <v>9.741</v>
      </c>
      <c r="I1577" s="227"/>
      <c r="J1577" s="223"/>
      <c r="K1577" s="223"/>
      <c r="L1577" s="228"/>
      <c r="M1577" s="229"/>
      <c r="N1577" s="230"/>
      <c r="O1577" s="230"/>
      <c r="P1577" s="230"/>
      <c r="Q1577" s="230"/>
      <c r="R1577" s="230"/>
      <c r="S1577" s="230"/>
      <c r="T1577" s="231"/>
      <c r="AT1577" s="232" t="s">
        <v>237</v>
      </c>
      <c r="AU1577" s="232" t="s">
        <v>86</v>
      </c>
      <c r="AV1577" s="14" t="s">
        <v>86</v>
      </c>
      <c r="AW1577" s="14" t="s">
        <v>32</v>
      </c>
      <c r="AX1577" s="14" t="s">
        <v>76</v>
      </c>
      <c r="AY1577" s="232" t="s">
        <v>135</v>
      </c>
    </row>
    <row r="1578" spans="2:51" s="15" customFormat="1" ht="12">
      <c r="B1578" s="233"/>
      <c r="C1578" s="234"/>
      <c r="D1578" s="194" t="s">
        <v>237</v>
      </c>
      <c r="E1578" s="235" t="s">
        <v>1</v>
      </c>
      <c r="F1578" s="236" t="s">
        <v>240</v>
      </c>
      <c r="G1578" s="234"/>
      <c r="H1578" s="237">
        <v>9.741</v>
      </c>
      <c r="I1578" s="238"/>
      <c r="J1578" s="234"/>
      <c r="K1578" s="234"/>
      <c r="L1578" s="239"/>
      <c r="M1578" s="240"/>
      <c r="N1578" s="241"/>
      <c r="O1578" s="241"/>
      <c r="P1578" s="241"/>
      <c r="Q1578" s="241"/>
      <c r="R1578" s="241"/>
      <c r="S1578" s="241"/>
      <c r="T1578" s="242"/>
      <c r="AT1578" s="243" t="s">
        <v>237</v>
      </c>
      <c r="AU1578" s="243" t="s">
        <v>86</v>
      </c>
      <c r="AV1578" s="15" t="s">
        <v>140</v>
      </c>
      <c r="AW1578" s="15" t="s">
        <v>32</v>
      </c>
      <c r="AX1578" s="15" t="s">
        <v>84</v>
      </c>
      <c r="AY1578" s="243" t="s">
        <v>135</v>
      </c>
    </row>
    <row r="1579" spans="1:65" s="2" customFormat="1" ht="33" customHeight="1">
      <c r="A1579" s="35"/>
      <c r="B1579" s="36"/>
      <c r="C1579" s="180" t="s">
        <v>912</v>
      </c>
      <c r="D1579" s="180" t="s">
        <v>136</v>
      </c>
      <c r="E1579" s="181" t="s">
        <v>1655</v>
      </c>
      <c r="F1579" s="182" t="s">
        <v>1656</v>
      </c>
      <c r="G1579" s="183" t="s">
        <v>269</v>
      </c>
      <c r="H1579" s="184">
        <v>50.92</v>
      </c>
      <c r="I1579" s="185"/>
      <c r="J1579" s="186">
        <f>ROUND(I1579*H1579,2)</f>
        <v>0</v>
      </c>
      <c r="K1579" s="187"/>
      <c r="L1579" s="40"/>
      <c r="M1579" s="188" t="s">
        <v>1</v>
      </c>
      <c r="N1579" s="189" t="s">
        <v>41</v>
      </c>
      <c r="O1579" s="72"/>
      <c r="P1579" s="190">
        <f>O1579*H1579</f>
        <v>0</v>
      </c>
      <c r="Q1579" s="190">
        <v>0</v>
      </c>
      <c r="R1579" s="190">
        <f>Q1579*H1579</f>
        <v>0</v>
      </c>
      <c r="S1579" s="190">
        <v>0</v>
      </c>
      <c r="T1579" s="191">
        <f>S1579*H1579</f>
        <v>0</v>
      </c>
      <c r="U1579" s="35"/>
      <c r="V1579" s="35"/>
      <c r="W1579" s="35"/>
      <c r="X1579" s="35"/>
      <c r="Y1579" s="35"/>
      <c r="Z1579" s="35"/>
      <c r="AA1579" s="35"/>
      <c r="AB1579" s="35"/>
      <c r="AC1579" s="35"/>
      <c r="AD1579" s="35"/>
      <c r="AE1579" s="35"/>
      <c r="AR1579" s="192" t="s">
        <v>171</v>
      </c>
      <c r="AT1579" s="192" t="s">
        <v>136</v>
      </c>
      <c r="AU1579" s="192" t="s">
        <v>86</v>
      </c>
      <c r="AY1579" s="18" t="s">
        <v>135</v>
      </c>
      <c r="BE1579" s="193">
        <f>IF(N1579="základní",J1579,0)</f>
        <v>0</v>
      </c>
      <c r="BF1579" s="193">
        <f>IF(N1579="snížená",J1579,0)</f>
        <v>0</v>
      </c>
      <c r="BG1579" s="193">
        <f>IF(N1579="zákl. přenesená",J1579,0)</f>
        <v>0</v>
      </c>
      <c r="BH1579" s="193">
        <f>IF(N1579="sníž. přenesená",J1579,0)</f>
        <v>0</v>
      </c>
      <c r="BI1579" s="193">
        <f>IF(N1579="nulová",J1579,0)</f>
        <v>0</v>
      </c>
      <c r="BJ1579" s="18" t="s">
        <v>84</v>
      </c>
      <c r="BK1579" s="193">
        <f>ROUND(I1579*H1579,2)</f>
        <v>0</v>
      </c>
      <c r="BL1579" s="18" t="s">
        <v>171</v>
      </c>
      <c r="BM1579" s="192" t="s">
        <v>1657</v>
      </c>
    </row>
    <row r="1580" spans="2:51" s="13" customFormat="1" ht="12">
      <c r="B1580" s="212"/>
      <c r="C1580" s="213"/>
      <c r="D1580" s="194" t="s">
        <v>237</v>
      </c>
      <c r="E1580" s="214" t="s">
        <v>1</v>
      </c>
      <c r="F1580" s="215" t="s">
        <v>1068</v>
      </c>
      <c r="G1580" s="213"/>
      <c r="H1580" s="214" t="s">
        <v>1</v>
      </c>
      <c r="I1580" s="216"/>
      <c r="J1580" s="213"/>
      <c r="K1580" s="213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237</v>
      </c>
      <c r="AU1580" s="221" t="s">
        <v>86</v>
      </c>
      <c r="AV1580" s="13" t="s">
        <v>84</v>
      </c>
      <c r="AW1580" s="13" t="s">
        <v>32</v>
      </c>
      <c r="AX1580" s="13" t="s">
        <v>76</v>
      </c>
      <c r="AY1580" s="221" t="s">
        <v>135</v>
      </c>
    </row>
    <row r="1581" spans="2:51" s="13" customFormat="1" ht="12">
      <c r="B1581" s="212"/>
      <c r="C1581" s="213"/>
      <c r="D1581" s="194" t="s">
        <v>237</v>
      </c>
      <c r="E1581" s="214" t="s">
        <v>1</v>
      </c>
      <c r="F1581" s="215" t="s">
        <v>1658</v>
      </c>
      <c r="G1581" s="213"/>
      <c r="H1581" s="214" t="s">
        <v>1</v>
      </c>
      <c r="I1581" s="216"/>
      <c r="J1581" s="213"/>
      <c r="K1581" s="213"/>
      <c r="L1581" s="217"/>
      <c r="M1581" s="218"/>
      <c r="N1581" s="219"/>
      <c r="O1581" s="219"/>
      <c r="P1581" s="219"/>
      <c r="Q1581" s="219"/>
      <c r="R1581" s="219"/>
      <c r="S1581" s="219"/>
      <c r="T1581" s="220"/>
      <c r="AT1581" s="221" t="s">
        <v>237</v>
      </c>
      <c r="AU1581" s="221" t="s">
        <v>86</v>
      </c>
      <c r="AV1581" s="13" t="s">
        <v>84</v>
      </c>
      <c r="AW1581" s="13" t="s">
        <v>32</v>
      </c>
      <c r="AX1581" s="13" t="s">
        <v>76</v>
      </c>
      <c r="AY1581" s="221" t="s">
        <v>135</v>
      </c>
    </row>
    <row r="1582" spans="2:51" s="14" customFormat="1" ht="12">
      <c r="B1582" s="222"/>
      <c r="C1582" s="223"/>
      <c r="D1582" s="194" t="s">
        <v>237</v>
      </c>
      <c r="E1582" s="224" t="s">
        <v>1</v>
      </c>
      <c r="F1582" s="225" t="s">
        <v>1659</v>
      </c>
      <c r="G1582" s="223"/>
      <c r="H1582" s="226">
        <v>10.05</v>
      </c>
      <c r="I1582" s="227"/>
      <c r="J1582" s="223"/>
      <c r="K1582" s="223"/>
      <c r="L1582" s="228"/>
      <c r="M1582" s="229"/>
      <c r="N1582" s="230"/>
      <c r="O1582" s="230"/>
      <c r="P1582" s="230"/>
      <c r="Q1582" s="230"/>
      <c r="R1582" s="230"/>
      <c r="S1582" s="230"/>
      <c r="T1582" s="231"/>
      <c r="AT1582" s="232" t="s">
        <v>237</v>
      </c>
      <c r="AU1582" s="232" t="s">
        <v>86</v>
      </c>
      <c r="AV1582" s="14" t="s">
        <v>86</v>
      </c>
      <c r="AW1582" s="14" t="s">
        <v>32</v>
      </c>
      <c r="AX1582" s="14" t="s">
        <v>76</v>
      </c>
      <c r="AY1582" s="232" t="s">
        <v>135</v>
      </c>
    </row>
    <row r="1583" spans="2:51" s="13" customFormat="1" ht="12">
      <c r="B1583" s="212"/>
      <c r="C1583" s="213"/>
      <c r="D1583" s="194" t="s">
        <v>237</v>
      </c>
      <c r="E1583" s="214" t="s">
        <v>1</v>
      </c>
      <c r="F1583" s="215" t="s">
        <v>1660</v>
      </c>
      <c r="G1583" s="213"/>
      <c r="H1583" s="214" t="s">
        <v>1</v>
      </c>
      <c r="I1583" s="216"/>
      <c r="J1583" s="213"/>
      <c r="K1583" s="213"/>
      <c r="L1583" s="217"/>
      <c r="M1583" s="218"/>
      <c r="N1583" s="219"/>
      <c r="O1583" s="219"/>
      <c r="P1583" s="219"/>
      <c r="Q1583" s="219"/>
      <c r="R1583" s="219"/>
      <c r="S1583" s="219"/>
      <c r="T1583" s="220"/>
      <c r="AT1583" s="221" t="s">
        <v>237</v>
      </c>
      <c r="AU1583" s="221" t="s">
        <v>86</v>
      </c>
      <c r="AV1583" s="13" t="s">
        <v>84</v>
      </c>
      <c r="AW1583" s="13" t="s">
        <v>32</v>
      </c>
      <c r="AX1583" s="13" t="s">
        <v>76</v>
      </c>
      <c r="AY1583" s="221" t="s">
        <v>135</v>
      </c>
    </row>
    <row r="1584" spans="2:51" s="14" customFormat="1" ht="12">
      <c r="B1584" s="222"/>
      <c r="C1584" s="223"/>
      <c r="D1584" s="194" t="s">
        <v>237</v>
      </c>
      <c r="E1584" s="224" t="s">
        <v>1</v>
      </c>
      <c r="F1584" s="225" t="s">
        <v>1661</v>
      </c>
      <c r="G1584" s="223"/>
      <c r="H1584" s="226">
        <v>2.3</v>
      </c>
      <c r="I1584" s="227"/>
      <c r="J1584" s="223"/>
      <c r="K1584" s="223"/>
      <c r="L1584" s="228"/>
      <c r="M1584" s="229"/>
      <c r="N1584" s="230"/>
      <c r="O1584" s="230"/>
      <c r="P1584" s="230"/>
      <c r="Q1584" s="230"/>
      <c r="R1584" s="230"/>
      <c r="S1584" s="230"/>
      <c r="T1584" s="231"/>
      <c r="AT1584" s="232" t="s">
        <v>237</v>
      </c>
      <c r="AU1584" s="232" t="s">
        <v>86</v>
      </c>
      <c r="AV1584" s="14" t="s">
        <v>86</v>
      </c>
      <c r="AW1584" s="14" t="s">
        <v>32</v>
      </c>
      <c r="AX1584" s="14" t="s">
        <v>76</v>
      </c>
      <c r="AY1584" s="232" t="s">
        <v>135</v>
      </c>
    </row>
    <row r="1585" spans="2:51" s="14" customFormat="1" ht="12">
      <c r="B1585" s="222"/>
      <c r="C1585" s="223"/>
      <c r="D1585" s="194" t="s">
        <v>237</v>
      </c>
      <c r="E1585" s="224" t="s">
        <v>1</v>
      </c>
      <c r="F1585" s="225" t="s">
        <v>1641</v>
      </c>
      <c r="G1585" s="223"/>
      <c r="H1585" s="226">
        <v>4.485</v>
      </c>
      <c r="I1585" s="227"/>
      <c r="J1585" s="223"/>
      <c r="K1585" s="223"/>
      <c r="L1585" s="228"/>
      <c r="M1585" s="229"/>
      <c r="N1585" s="230"/>
      <c r="O1585" s="230"/>
      <c r="P1585" s="230"/>
      <c r="Q1585" s="230"/>
      <c r="R1585" s="230"/>
      <c r="S1585" s="230"/>
      <c r="T1585" s="231"/>
      <c r="AT1585" s="232" t="s">
        <v>237</v>
      </c>
      <c r="AU1585" s="232" t="s">
        <v>86</v>
      </c>
      <c r="AV1585" s="14" t="s">
        <v>86</v>
      </c>
      <c r="AW1585" s="14" t="s">
        <v>32</v>
      </c>
      <c r="AX1585" s="14" t="s">
        <v>76</v>
      </c>
      <c r="AY1585" s="232" t="s">
        <v>135</v>
      </c>
    </row>
    <row r="1586" spans="2:51" s="13" customFormat="1" ht="12">
      <c r="B1586" s="212"/>
      <c r="C1586" s="213"/>
      <c r="D1586" s="194" t="s">
        <v>237</v>
      </c>
      <c r="E1586" s="214" t="s">
        <v>1</v>
      </c>
      <c r="F1586" s="215" t="s">
        <v>1066</v>
      </c>
      <c r="G1586" s="213"/>
      <c r="H1586" s="214" t="s">
        <v>1</v>
      </c>
      <c r="I1586" s="216"/>
      <c r="J1586" s="213"/>
      <c r="K1586" s="213"/>
      <c r="L1586" s="217"/>
      <c r="M1586" s="218"/>
      <c r="N1586" s="219"/>
      <c r="O1586" s="219"/>
      <c r="P1586" s="219"/>
      <c r="Q1586" s="219"/>
      <c r="R1586" s="219"/>
      <c r="S1586" s="219"/>
      <c r="T1586" s="220"/>
      <c r="AT1586" s="221" t="s">
        <v>237</v>
      </c>
      <c r="AU1586" s="221" t="s">
        <v>86</v>
      </c>
      <c r="AV1586" s="13" t="s">
        <v>84</v>
      </c>
      <c r="AW1586" s="13" t="s">
        <v>32</v>
      </c>
      <c r="AX1586" s="13" t="s">
        <v>76</v>
      </c>
      <c r="AY1586" s="221" t="s">
        <v>135</v>
      </c>
    </row>
    <row r="1587" spans="2:51" s="13" customFormat="1" ht="12">
      <c r="B1587" s="212"/>
      <c r="C1587" s="213"/>
      <c r="D1587" s="194" t="s">
        <v>237</v>
      </c>
      <c r="E1587" s="214" t="s">
        <v>1</v>
      </c>
      <c r="F1587" s="215" t="s">
        <v>1658</v>
      </c>
      <c r="G1587" s="213"/>
      <c r="H1587" s="214" t="s">
        <v>1</v>
      </c>
      <c r="I1587" s="216"/>
      <c r="J1587" s="213"/>
      <c r="K1587" s="213"/>
      <c r="L1587" s="217"/>
      <c r="M1587" s="218"/>
      <c r="N1587" s="219"/>
      <c r="O1587" s="219"/>
      <c r="P1587" s="219"/>
      <c r="Q1587" s="219"/>
      <c r="R1587" s="219"/>
      <c r="S1587" s="219"/>
      <c r="T1587" s="220"/>
      <c r="AT1587" s="221" t="s">
        <v>237</v>
      </c>
      <c r="AU1587" s="221" t="s">
        <v>86</v>
      </c>
      <c r="AV1587" s="13" t="s">
        <v>84</v>
      </c>
      <c r="AW1587" s="13" t="s">
        <v>32</v>
      </c>
      <c r="AX1587" s="13" t="s">
        <v>76</v>
      </c>
      <c r="AY1587" s="221" t="s">
        <v>135</v>
      </c>
    </row>
    <row r="1588" spans="2:51" s="14" customFormat="1" ht="12">
      <c r="B1588" s="222"/>
      <c r="C1588" s="223"/>
      <c r="D1588" s="194" t="s">
        <v>237</v>
      </c>
      <c r="E1588" s="224" t="s">
        <v>1</v>
      </c>
      <c r="F1588" s="225" t="s">
        <v>1662</v>
      </c>
      <c r="G1588" s="223"/>
      <c r="H1588" s="226">
        <v>7.75</v>
      </c>
      <c r="I1588" s="227"/>
      <c r="J1588" s="223"/>
      <c r="K1588" s="223"/>
      <c r="L1588" s="228"/>
      <c r="M1588" s="229"/>
      <c r="N1588" s="230"/>
      <c r="O1588" s="230"/>
      <c r="P1588" s="230"/>
      <c r="Q1588" s="230"/>
      <c r="R1588" s="230"/>
      <c r="S1588" s="230"/>
      <c r="T1588" s="231"/>
      <c r="AT1588" s="232" t="s">
        <v>237</v>
      </c>
      <c r="AU1588" s="232" t="s">
        <v>86</v>
      </c>
      <c r="AV1588" s="14" t="s">
        <v>86</v>
      </c>
      <c r="AW1588" s="14" t="s">
        <v>32</v>
      </c>
      <c r="AX1588" s="14" t="s">
        <v>76</v>
      </c>
      <c r="AY1588" s="232" t="s">
        <v>135</v>
      </c>
    </row>
    <row r="1589" spans="2:51" s="13" customFormat="1" ht="12">
      <c r="B1589" s="212"/>
      <c r="C1589" s="213"/>
      <c r="D1589" s="194" t="s">
        <v>237</v>
      </c>
      <c r="E1589" s="214" t="s">
        <v>1</v>
      </c>
      <c r="F1589" s="215" t="s">
        <v>1660</v>
      </c>
      <c r="G1589" s="213"/>
      <c r="H1589" s="214" t="s">
        <v>1</v>
      </c>
      <c r="I1589" s="216"/>
      <c r="J1589" s="213"/>
      <c r="K1589" s="213"/>
      <c r="L1589" s="217"/>
      <c r="M1589" s="218"/>
      <c r="N1589" s="219"/>
      <c r="O1589" s="219"/>
      <c r="P1589" s="219"/>
      <c r="Q1589" s="219"/>
      <c r="R1589" s="219"/>
      <c r="S1589" s="219"/>
      <c r="T1589" s="220"/>
      <c r="AT1589" s="221" t="s">
        <v>237</v>
      </c>
      <c r="AU1589" s="221" t="s">
        <v>86</v>
      </c>
      <c r="AV1589" s="13" t="s">
        <v>84</v>
      </c>
      <c r="AW1589" s="13" t="s">
        <v>32</v>
      </c>
      <c r="AX1589" s="13" t="s">
        <v>76</v>
      </c>
      <c r="AY1589" s="221" t="s">
        <v>135</v>
      </c>
    </row>
    <row r="1590" spans="2:51" s="14" customFormat="1" ht="12">
      <c r="B1590" s="222"/>
      <c r="C1590" s="223"/>
      <c r="D1590" s="194" t="s">
        <v>237</v>
      </c>
      <c r="E1590" s="224" t="s">
        <v>1</v>
      </c>
      <c r="F1590" s="225" t="s">
        <v>1663</v>
      </c>
      <c r="G1590" s="223"/>
      <c r="H1590" s="226">
        <v>4.6</v>
      </c>
      <c r="I1590" s="227"/>
      <c r="J1590" s="223"/>
      <c r="K1590" s="223"/>
      <c r="L1590" s="228"/>
      <c r="M1590" s="229"/>
      <c r="N1590" s="230"/>
      <c r="O1590" s="230"/>
      <c r="P1590" s="230"/>
      <c r="Q1590" s="230"/>
      <c r="R1590" s="230"/>
      <c r="S1590" s="230"/>
      <c r="T1590" s="231"/>
      <c r="AT1590" s="232" t="s">
        <v>237</v>
      </c>
      <c r="AU1590" s="232" t="s">
        <v>86</v>
      </c>
      <c r="AV1590" s="14" t="s">
        <v>86</v>
      </c>
      <c r="AW1590" s="14" t="s">
        <v>32</v>
      </c>
      <c r="AX1590" s="14" t="s">
        <v>76</v>
      </c>
      <c r="AY1590" s="232" t="s">
        <v>135</v>
      </c>
    </row>
    <row r="1591" spans="2:51" s="14" customFormat="1" ht="12">
      <c r="B1591" s="222"/>
      <c r="C1591" s="223"/>
      <c r="D1591" s="194" t="s">
        <v>237</v>
      </c>
      <c r="E1591" s="224" t="s">
        <v>1</v>
      </c>
      <c r="F1591" s="225" t="s">
        <v>1641</v>
      </c>
      <c r="G1591" s="223"/>
      <c r="H1591" s="226">
        <v>4.485</v>
      </c>
      <c r="I1591" s="227"/>
      <c r="J1591" s="223"/>
      <c r="K1591" s="223"/>
      <c r="L1591" s="228"/>
      <c r="M1591" s="229"/>
      <c r="N1591" s="230"/>
      <c r="O1591" s="230"/>
      <c r="P1591" s="230"/>
      <c r="Q1591" s="230"/>
      <c r="R1591" s="230"/>
      <c r="S1591" s="230"/>
      <c r="T1591" s="231"/>
      <c r="AT1591" s="232" t="s">
        <v>237</v>
      </c>
      <c r="AU1591" s="232" t="s">
        <v>86</v>
      </c>
      <c r="AV1591" s="14" t="s">
        <v>86</v>
      </c>
      <c r="AW1591" s="14" t="s">
        <v>32</v>
      </c>
      <c r="AX1591" s="14" t="s">
        <v>76</v>
      </c>
      <c r="AY1591" s="232" t="s">
        <v>135</v>
      </c>
    </row>
    <row r="1592" spans="2:51" s="13" customFormat="1" ht="12">
      <c r="B1592" s="212"/>
      <c r="C1592" s="213"/>
      <c r="D1592" s="194" t="s">
        <v>237</v>
      </c>
      <c r="E1592" s="214" t="s">
        <v>1</v>
      </c>
      <c r="F1592" s="215" t="s">
        <v>640</v>
      </c>
      <c r="G1592" s="213"/>
      <c r="H1592" s="214" t="s">
        <v>1</v>
      </c>
      <c r="I1592" s="216"/>
      <c r="J1592" s="213"/>
      <c r="K1592" s="213"/>
      <c r="L1592" s="217"/>
      <c r="M1592" s="218"/>
      <c r="N1592" s="219"/>
      <c r="O1592" s="219"/>
      <c r="P1592" s="219"/>
      <c r="Q1592" s="219"/>
      <c r="R1592" s="219"/>
      <c r="S1592" s="219"/>
      <c r="T1592" s="220"/>
      <c r="AT1592" s="221" t="s">
        <v>237</v>
      </c>
      <c r="AU1592" s="221" t="s">
        <v>86</v>
      </c>
      <c r="AV1592" s="13" t="s">
        <v>84</v>
      </c>
      <c r="AW1592" s="13" t="s">
        <v>32</v>
      </c>
      <c r="AX1592" s="13" t="s">
        <v>76</v>
      </c>
      <c r="AY1592" s="221" t="s">
        <v>135</v>
      </c>
    </row>
    <row r="1593" spans="2:51" s="13" customFormat="1" ht="12">
      <c r="B1593" s="212"/>
      <c r="C1593" s="213"/>
      <c r="D1593" s="194" t="s">
        <v>237</v>
      </c>
      <c r="E1593" s="214" t="s">
        <v>1</v>
      </c>
      <c r="F1593" s="215" t="s">
        <v>1631</v>
      </c>
      <c r="G1593" s="213"/>
      <c r="H1593" s="214" t="s">
        <v>1</v>
      </c>
      <c r="I1593" s="216"/>
      <c r="J1593" s="213"/>
      <c r="K1593" s="213"/>
      <c r="L1593" s="217"/>
      <c r="M1593" s="218"/>
      <c r="N1593" s="219"/>
      <c r="O1593" s="219"/>
      <c r="P1593" s="219"/>
      <c r="Q1593" s="219"/>
      <c r="R1593" s="219"/>
      <c r="S1593" s="219"/>
      <c r="T1593" s="220"/>
      <c r="AT1593" s="221" t="s">
        <v>237</v>
      </c>
      <c r="AU1593" s="221" t="s">
        <v>86</v>
      </c>
      <c r="AV1593" s="13" t="s">
        <v>84</v>
      </c>
      <c r="AW1593" s="13" t="s">
        <v>32</v>
      </c>
      <c r="AX1593" s="13" t="s">
        <v>76</v>
      </c>
      <c r="AY1593" s="221" t="s">
        <v>135</v>
      </c>
    </row>
    <row r="1594" spans="2:51" s="13" customFormat="1" ht="12">
      <c r="B1594" s="212"/>
      <c r="C1594" s="213"/>
      <c r="D1594" s="194" t="s">
        <v>237</v>
      </c>
      <c r="E1594" s="214" t="s">
        <v>1</v>
      </c>
      <c r="F1594" s="215" t="s">
        <v>1664</v>
      </c>
      <c r="G1594" s="213"/>
      <c r="H1594" s="214" t="s">
        <v>1</v>
      </c>
      <c r="I1594" s="216"/>
      <c r="J1594" s="213"/>
      <c r="K1594" s="213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237</v>
      </c>
      <c r="AU1594" s="221" t="s">
        <v>86</v>
      </c>
      <c r="AV1594" s="13" t="s">
        <v>84</v>
      </c>
      <c r="AW1594" s="13" t="s">
        <v>32</v>
      </c>
      <c r="AX1594" s="13" t="s">
        <v>76</v>
      </c>
      <c r="AY1594" s="221" t="s">
        <v>135</v>
      </c>
    </row>
    <row r="1595" spans="2:51" s="14" customFormat="1" ht="12">
      <c r="B1595" s="222"/>
      <c r="C1595" s="223"/>
      <c r="D1595" s="194" t="s">
        <v>237</v>
      </c>
      <c r="E1595" s="224" t="s">
        <v>1</v>
      </c>
      <c r="F1595" s="225" t="s">
        <v>1665</v>
      </c>
      <c r="G1595" s="223"/>
      <c r="H1595" s="226">
        <v>17.25</v>
      </c>
      <c r="I1595" s="227"/>
      <c r="J1595" s="223"/>
      <c r="K1595" s="223"/>
      <c r="L1595" s="228"/>
      <c r="M1595" s="229"/>
      <c r="N1595" s="230"/>
      <c r="O1595" s="230"/>
      <c r="P1595" s="230"/>
      <c r="Q1595" s="230"/>
      <c r="R1595" s="230"/>
      <c r="S1595" s="230"/>
      <c r="T1595" s="231"/>
      <c r="AT1595" s="232" t="s">
        <v>237</v>
      </c>
      <c r="AU1595" s="232" t="s">
        <v>86</v>
      </c>
      <c r="AV1595" s="14" t="s">
        <v>86</v>
      </c>
      <c r="AW1595" s="14" t="s">
        <v>32</v>
      </c>
      <c r="AX1595" s="14" t="s">
        <v>76</v>
      </c>
      <c r="AY1595" s="232" t="s">
        <v>135</v>
      </c>
    </row>
    <row r="1596" spans="2:51" s="15" customFormat="1" ht="12">
      <c r="B1596" s="233"/>
      <c r="C1596" s="234"/>
      <c r="D1596" s="194" t="s">
        <v>237</v>
      </c>
      <c r="E1596" s="235" t="s">
        <v>1</v>
      </c>
      <c r="F1596" s="236" t="s">
        <v>240</v>
      </c>
      <c r="G1596" s="234"/>
      <c r="H1596" s="237">
        <v>50.92</v>
      </c>
      <c r="I1596" s="238"/>
      <c r="J1596" s="234"/>
      <c r="K1596" s="234"/>
      <c r="L1596" s="239"/>
      <c r="M1596" s="240"/>
      <c r="N1596" s="241"/>
      <c r="O1596" s="241"/>
      <c r="P1596" s="241"/>
      <c r="Q1596" s="241"/>
      <c r="R1596" s="241"/>
      <c r="S1596" s="241"/>
      <c r="T1596" s="242"/>
      <c r="AT1596" s="243" t="s">
        <v>237</v>
      </c>
      <c r="AU1596" s="243" t="s">
        <v>86</v>
      </c>
      <c r="AV1596" s="15" t="s">
        <v>140</v>
      </c>
      <c r="AW1596" s="15" t="s">
        <v>32</v>
      </c>
      <c r="AX1596" s="15" t="s">
        <v>84</v>
      </c>
      <c r="AY1596" s="243" t="s">
        <v>135</v>
      </c>
    </row>
    <row r="1597" spans="1:65" s="2" customFormat="1" ht="21.75" customHeight="1">
      <c r="A1597" s="35"/>
      <c r="B1597" s="36"/>
      <c r="C1597" s="244" t="s">
        <v>1666</v>
      </c>
      <c r="D1597" s="244" t="s">
        <v>251</v>
      </c>
      <c r="E1597" s="245" t="s">
        <v>1667</v>
      </c>
      <c r="F1597" s="246" t="s">
        <v>1668</v>
      </c>
      <c r="G1597" s="247" t="s">
        <v>269</v>
      </c>
      <c r="H1597" s="248">
        <v>27.69</v>
      </c>
      <c r="I1597" s="249"/>
      <c r="J1597" s="250">
        <f>ROUND(I1597*H1597,2)</f>
        <v>0</v>
      </c>
      <c r="K1597" s="251"/>
      <c r="L1597" s="252"/>
      <c r="M1597" s="253" t="s">
        <v>1</v>
      </c>
      <c r="N1597" s="254" t="s">
        <v>41</v>
      </c>
      <c r="O1597" s="72"/>
      <c r="P1597" s="190">
        <f>O1597*H1597</f>
        <v>0</v>
      </c>
      <c r="Q1597" s="190">
        <v>0</v>
      </c>
      <c r="R1597" s="190">
        <f>Q1597*H1597</f>
        <v>0</v>
      </c>
      <c r="S1597" s="190">
        <v>0</v>
      </c>
      <c r="T1597" s="191">
        <f>S1597*H1597</f>
        <v>0</v>
      </c>
      <c r="U1597" s="35"/>
      <c r="V1597" s="35"/>
      <c r="W1597" s="35"/>
      <c r="X1597" s="35"/>
      <c r="Y1597" s="35"/>
      <c r="Z1597" s="35"/>
      <c r="AA1597" s="35"/>
      <c r="AB1597" s="35"/>
      <c r="AC1597" s="35"/>
      <c r="AD1597" s="35"/>
      <c r="AE1597" s="35"/>
      <c r="AR1597" s="192" t="s">
        <v>289</v>
      </c>
      <c r="AT1597" s="192" t="s">
        <v>251</v>
      </c>
      <c r="AU1597" s="192" t="s">
        <v>86</v>
      </c>
      <c r="AY1597" s="18" t="s">
        <v>135</v>
      </c>
      <c r="BE1597" s="193">
        <f>IF(N1597="základní",J1597,0)</f>
        <v>0</v>
      </c>
      <c r="BF1597" s="193">
        <f>IF(N1597="snížená",J1597,0)</f>
        <v>0</v>
      </c>
      <c r="BG1597" s="193">
        <f>IF(N1597="zákl. přenesená",J1597,0)</f>
        <v>0</v>
      </c>
      <c r="BH1597" s="193">
        <f>IF(N1597="sníž. přenesená",J1597,0)</f>
        <v>0</v>
      </c>
      <c r="BI1597" s="193">
        <f>IF(N1597="nulová",J1597,0)</f>
        <v>0</v>
      </c>
      <c r="BJ1597" s="18" t="s">
        <v>84</v>
      </c>
      <c r="BK1597" s="193">
        <f>ROUND(I1597*H1597,2)</f>
        <v>0</v>
      </c>
      <c r="BL1597" s="18" t="s">
        <v>171</v>
      </c>
      <c r="BM1597" s="192" t="s">
        <v>1669</v>
      </c>
    </row>
    <row r="1598" spans="2:51" s="13" customFormat="1" ht="12">
      <c r="B1598" s="212"/>
      <c r="C1598" s="213"/>
      <c r="D1598" s="194" t="s">
        <v>237</v>
      </c>
      <c r="E1598" s="214" t="s">
        <v>1</v>
      </c>
      <c r="F1598" s="215" t="s">
        <v>1068</v>
      </c>
      <c r="G1598" s="213"/>
      <c r="H1598" s="214" t="s">
        <v>1</v>
      </c>
      <c r="I1598" s="216"/>
      <c r="J1598" s="213"/>
      <c r="K1598" s="213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237</v>
      </c>
      <c r="AU1598" s="221" t="s">
        <v>86</v>
      </c>
      <c r="AV1598" s="13" t="s">
        <v>84</v>
      </c>
      <c r="AW1598" s="13" t="s">
        <v>32</v>
      </c>
      <c r="AX1598" s="13" t="s">
        <v>76</v>
      </c>
      <c r="AY1598" s="221" t="s">
        <v>135</v>
      </c>
    </row>
    <row r="1599" spans="2:51" s="13" customFormat="1" ht="12">
      <c r="B1599" s="212"/>
      <c r="C1599" s="213"/>
      <c r="D1599" s="194" t="s">
        <v>237</v>
      </c>
      <c r="E1599" s="214" t="s">
        <v>1</v>
      </c>
      <c r="F1599" s="215" t="s">
        <v>1658</v>
      </c>
      <c r="G1599" s="213"/>
      <c r="H1599" s="214" t="s">
        <v>1</v>
      </c>
      <c r="I1599" s="216"/>
      <c r="J1599" s="213"/>
      <c r="K1599" s="213"/>
      <c r="L1599" s="217"/>
      <c r="M1599" s="218"/>
      <c r="N1599" s="219"/>
      <c r="O1599" s="219"/>
      <c r="P1599" s="219"/>
      <c r="Q1599" s="219"/>
      <c r="R1599" s="219"/>
      <c r="S1599" s="219"/>
      <c r="T1599" s="220"/>
      <c r="AT1599" s="221" t="s">
        <v>237</v>
      </c>
      <c r="AU1599" s="221" t="s">
        <v>86</v>
      </c>
      <c r="AV1599" s="13" t="s">
        <v>84</v>
      </c>
      <c r="AW1599" s="13" t="s">
        <v>32</v>
      </c>
      <c r="AX1599" s="13" t="s">
        <v>76</v>
      </c>
      <c r="AY1599" s="221" t="s">
        <v>135</v>
      </c>
    </row>
    <row r="1600" spans="2:51" s="14" customFormat="1" ht="12">
      <c r="B1600" s="222"/>
      <c r="C1600" s="223"/>
      <c r="D1600" s="194" t="s">
        <v>237</v>
      </c>
      <c r="E1600" s="224" t="s">
        <v>1</v>
      </c>
      <c r="F1600" s="225" t="s">
        <v>1659</v>
      </c>
      <c r="G1600" s="223"/>
      <c r="H1600" s="226">
        <v>10.05</v>
      </c>
      <c r="I1600" s="227"/>
      <c r="J1600" s="223"/>
      <c r="K1600" s="223"/>
      <c r="L1600" s="228"/>
      <c r="M1600" s="229"/>
      <c r="N1600" s="230"/>
      <c r="O1600" s="230"/>
      <c r="P1600" s="230"/>
      <c r="Q1600" s="230"/>
      <c r="R1600" s="230"/>
      <c r="S1600" s="230"/>
      <c r="T1600" s="231"/>
      <c r="AT1600" s="232" t="s">
        <v>237</v>
      </c>
      <c r="AU1600" s="232" t="s">
        <v>86</v>
      </c>
      <c r="AV1600" s="14" t="s">
        <v>86</v>
      </c>
      <c r="AW1600" s="14" t="s">
        <v>32</v>
      </c>
      <c r="AX1600" s="14" t="s">
        <v>76</v>
      </c>
      <c r="AY1600" s="232" t="s">
        <v>135</v>
      </c>
    </row>
    <row r="1601" spans="2:51" s="13" customFormat="1" ht="12">
      <c r="B1601" s="212"/>
      <c r="C1601" s="213"/>
      <c r="D1601" s="194" t="s">
        <v>237</v>
      </c>
      <c r="E1601" s="214" t="s">
        <v>1</v>
      </c>
      <c r="F1601" s="215" t="s">
        <v>1066</v>
      </c>
      <c r="G1601" s="213"/>
      <c r="H1601" s="214" t="s">
        <v>1</v>
      </c>
      <c r="I1601" s="216"/>
      <c r="J1601" s="213"/>
      <c r="K1601" s="213"/>
      <c r="L1601" s="217"/>
      <c r="M1601" s="218"/>
      <c r="N1601" s="219"/>
      <c r="O1601" s="219"/>
      <c r="P1601" s="219"/>
      <c r="Q1601" s="219"/>
      <c r="R1601" s="219"/>
      <c r="S1601" s="219"/>
      <c r="T1601" s="220"/>
      <c r="AT1601" s="221" t="s">
        <v>237</v>
      </c>
      <c r="AU1601" s="221" t="s">
        <v>86</v>
      </c>
      <c r="AV1601" s="13" t="s">
        <v>84</v>
      </c>
      <c r="AW1601" s="13" t="s">
        <v>32</v>
      </c>
      <c r="AX1601" s="13" t="s">
        <v>76</v>
      </c>
      <c r="AY1601" s="221" t="s">
        <v>135</v>
      </c>
    </row>
    <row r="1602" spans="2:51" s="13" customFormat="1" ht="12">
      <c r="B1602" s="212"/>
      <c r="C1602" s="213"/>
      <c r="D1602" s="194" t="s">
        <v>237</v>
      </c>
      <c r="E1602" s="214" t="s">
        <v>1</v>
      </c>
      <c r="F1602" s="215" t="s">
        <v>1658</v>
      </c>
      <c r="G1602" s="213"/>
      <c r="H1602" s="214" t="s">
        <v>1</v>
      </c>
      <c r="I1602" s="216"/>
      <c r="J1602" s="213"/>
      <c r="K1602" s="213"/>
      <c r="L1602" s="217"/>
      <c r="M1602" s="218"/>
      <c r="N1602" s="219"/>
      <c r="O1602" s="219"/>
      <c r="P1602" s="219"/>
      <c r="Q1602" s="219"/>
      <c r="R1602" s="219"/>
      <c r="S1602" s="219"/>
      <c r="T1602" s="220"/>
      <c r="AT1602" s="221" t="s">
        <v>237</v>
      </c>
      <c r="AU1602" s="221" t="s">
        <v>86</v>
      </c>
      <c r="AV1602" s="13" t="s">
        <v>84</v>
      </c>
      <c r="AW1602" s="13" t="s">
        <v>32</v>
      </c>
      <c r="AX1602" s="13" t="s">
        <v>76</v>
      </c>
      <c r="AY1602" s="221" t="s">
        <v>135</v>
      </c>
    </row>
    <row r="1603" spans="2:51" s="14" customFormat="1" ht="12">
      <c r="B1603" s="222"/>
      <c r="C1603" s="223"/>
      <c r="D1603" s="194" t="s">
        <v>237</v>
      </c>
      <c r="E1603" s="224" t="s">
        <v>1</v>
      </c>
      <c r="F1603" s="225" t="s">
        <v>1662</v>
      </c>
      <c r="G1603" s="223"/>
      <c r="H1603" s="226">
        <v>7.75</v>
      </c>
      <c r="I1603" s="227"/>
      <c r="J1603" s="223"/>
      <c r="K1603" s="223"/>
      <c r="L1603" s="228"/>
      <c r="M1603" s="229"/>
      <c r="N1603" s="230"/>
      <c r="O1603" s="230"/>
      <c r="P1603" s="230"/>
      <c r="Q1603" s="230"/>
      <c r="R1603" s="230"/>
      <c r="S1603" s="230"/>
      <c r="T1603" s="231"/>
      <c r="AT1603" s="232" t="s">
        <v>237</v>
      </c>
      <c r="AU1603" s="232" t="s">
        <v>86</v>
      </c>
      <c r="AV1603" s="14" t="s">
        <v>86</v>
      </c>
      <c r="AW1603" s="14" t="s">
        <v>32</v>
      </c>
      <c r="AX1603" s="14" t="s">
        <v>76</v>
      </c>
      <c r="AY1603" s="232" t="s">
        <v>135</v>
      </c>
    </row>
    <row r="1604" spans="2:51" s="13" customFormat="1" ht="12">
      <c r="B1604" s="212"/>
      <c r="C1604" s="213"/>
      <c r="D1604" s="194" t="s">
        <v>237</v>
      </c>
      <c r="E1604" s="214" t="s">
        <v>1</v>
      </c>
      <c r="F1604" s="215" t="s">
        <v>640</v>
      </c>
      <c r="G1604" s="213"/>
      <c r="H1604" s="214" t="s">
        <v>1</v>
      </c>
      <c r="I1604" s="216"/>
      <c r="J1604" s="213"/>
      <c r="K1604" s="213"/>
      <c r="L1604" s="217"/>
      <c r="M1604" s="218"/>
      <c r="N1604" s="219"/>
      <c r="O1604" s="219"/>
      <c r="P1604" s="219"/>
      <c r="Q1604" s="219"/>
      <c r="R1604" s="219"/>
      <c r="S1604" s="219"/>
      <c r="T1604" s="220"/>
      <c r="AT1604" s="221" t="s">
        <v>237</v>
      </c>
      <c r="AU1604" s="221" t="s">
        <v>86</v>
      </c>
      <c r="AV1604" s="13" t="s">
        <v>84</v>
      </c>
      <c r="AW1604" s="13" t="s">
        <v>32</v>
      </c>
      <c r="AX1604" s="13" t="s">
        <v>76</v>
      </c>
      <c r="AY1604" s="221" t="s">
        <v>135</v>
      </c>
    </row>
    <row r="1605" spans="2:51" s="13" customFormat="1" ht="12">
      <c r="B1605" s="212"/>
      <c r="C1605" s="213"/>
      <c r="D1605" s="194" t="s">
        <v>237</v>
      </c>
      <c r="E1605" s="214" t="s">
        <v>1</v>
      </c>
      <c r="F1605" s="215" t="s">
        <v>1631</v>
      </c>
      <c r="G1605" s="213"/>
      <c r="H1605" s="214" t="s">
        <v>1</v>
      </c>
      <c r="I1605" s="216"/>
      <c r="J1605" s="213"/>
      <c r="K1605" s="213"/>
      <c r="L1605" s="217"/>
      <c r="M1605" s="218"/>
      <c r="N1605" s="219"/>
      <c r="O1605" s="219"/>
      <c r="P1605" s="219"/>
      <c r="Q1605" s="219"/>
      <c r="R1605" s="219"/>
      <c r="S1605" s="219"/>
      <c r="T1605" s="220"/>
      <c r="AT1605" s="221" t="s">
        <v>237</v>
      </c>
      <c r="AU1605" s="221" t="s">
        <v>86</v>
      </c>
      <c r="AV1605" s="13" t="s">
        <v>84</v>
      </c>
      <c r="AW1605" s="13" t="s">
        <v>32</v>
      </c>
      <c r="AX1605" s="13" t="s">
        <v>76</v>
      </c>
      <c r="AY1605" s="221" t="s">
        <v>135</v>
      </c>
    </row>
    <row r="1606" spans="2:51" s="13" customFormat="1" ht="12">
      <c r="B1606" s="212"/>
      <c r="C1606" s="213"/>
      <c r="D1606" s="194" t="s">
        <v>237</v>
      </c>
      <c r="E1606" s="214" t="s">
        <v>1</v>
      </c>
      <c r="F1606" s="215" t="s">
        <v>1664</v>
      </c>
      <c r="G1606" s="213"/>
      <c r="H1606" s="214" t="s">
        <v>1</v>
      </c>
      <c r="I1606" s="216"/>
      <c r="J1606" s="213"/>
      <c r="K1606" s="213"/>
      <c r="L1606" s="217"/>
      <c r="M1606" s="218"/>
      <c r="N1606" s="219"/>
      <c r="O1606" s="219"/>
      <c r="P1606" s="219"/>
      <c r="Q1606" s="219"/>
      <c r="R1606" s="219"/>
      <c r="S1606" s="219"/>
      <c r="T1606" s="220"/>
      <c r="AT1606" s="221" t="s">
        <v>237</v>
      </c>
      <c r="AU1606" s="221" t="s">
        <v>86</v>
      </c>
      <c r="AV1606" s="13" t="s">
        <v>84</v>
      </c>
      <c r="AW1606" s="13" t="s">
        <v>32</v>
      </c>
      <c r="AX1606" s="13" t="s">
        <v>76</v>
      </c>
      <c r="AY1606" s="221" t="s">
        <v>135</v>
      </c>
    </row>
    <row r="1607" spans="2:51" s="14" customFormat="1" ht="12">
      <c r="B1607" s="222"/>
      <c r="C1607" s="223"/>
      <c r="D1607" s="194" t="s">
        <v>237</v>
      </c>
      <c r="E1607" s="224" t="s">
        <v>1</v>
      </c>
      <c r="F1607" s="225" t="s">
        <v>1670</v>
      </c>
      <c r="G1607" s="223"/>
      <c r="H1607" s="226">
        <v>9.89</v>
      </c>
      <c r="I1607" s="227"/>
      <c r="J1607" s="223"/>
      <c r="K1607" s="223"/>
      <c r="L1607" s="228"/>
      <c r="M1607" s="229"/>
      <c r="N1607" s="230"/>
      <c r="O1607" s="230"/>
      <c r="P1607" s="230"/>
      <c r="Q1607" s="230"/>
      <c r="R1607" s="230"/>
      <c r="S1607" s="230"/>
      <c r="T1607" s="231"/>
      <c r="AT1607" s="232" t="s">
        <v>237</v>
      </c>
      <c r="AU1607" s="232" t="s">
        <v>86</v>
      </c>
      <c r="AV1607" s="14" t="s">
        <v>86</v>
      </c>
      <c r="AW1607" s="14" t="s">
        <v>32</v>
      </c>
      <c r="AX1607" s="14" t="s">
        <v>76</v>
      </c>
      <c r="AY1607" s="232" t="s">
        <v>135</v>
      </c>
    </row>
    <row r="1608" spans="2:51" s="15" customFormat="1" ht="12">
      <c r="B1608" s="233"/>
      <c r="C1608" s="234"/>
      <c r="D1608" s="194" t="s">
        <v>237</v>
      </c>
      <c r="E1608" s="235" t="s">
        <v>1</v>
      </c>
      <c r="F1608" s="236" t="s">
        <v>240</v>
      </c>
      <c r="G1608" s="234"/>
      <c r="H1608" s="237">
        <v>27.69</v>
      </c>
      <c r="I1608" s="238"/>
      <c r="J1608" s="234"/>
      <c r="K1608" s="234"/>
      <c r="L1608" s="239"/>
      <c r="M1608" s="240"/>
      <c r="N1608" s="241"/>
      <c r="O1608" s="241"/>
      <c r="P1608" s="241"/>
      <c r="Q1608" s="241"/>
      <c r="R1608" s="241"/>
      <c r="S1608" s="241"/>
      <c r="T1608" s="242"/>
      <c r="AT1608" s="243" t="s">
        <v>237</v>
      </c>
      <c r="AU1608" s="243" t="s">
        <v>86</v>
      </c>
      <c r="AV1608" s="15" t="s">
        <v>140</v>
      </c>
      <c r="AW1608" s="15" t="s">
        <v>32</v>
      </c>
      <c r="AX1608" s="15" t="s">
        <v>84</v>
      </c>
      <c r="AY1608" s="243" t="s">
        <v>135</v>
      </c>
    </row>
    <row r="1609" spans="1:65" s="2" customFormat="1" ht="24.2" customHeight="1">
      <c r="A1609" s="35"/>
      <c r="B1609" s="36"/>
      <c r="C1609" s="244" t="s">
        <v>919</v>
      </c>
      <c r="D1609" s="244" t="s">
        <v>251</v>
      </c>
      <c r="E1609" s="245" t="s">
        <v>1671</v>
      </c>
      <c r="F1609" s="246" t="s">
        <v>1672</v>
      </c>
      <c r="G1609" s="247" t="s">
        <v>269</v>
      </c>
      <c r="H1609" s="248">
        <v>23.23</v>
      </c>
      <c r="I1609" s="249"/>
      <c r="J1609" s="250">
        <f>ROUND(I1609*H1609,2)</f>
        <v>0</v>
      </c>
      <c r="K1609" s="251"/>
      <c r="L1609" s="252"/>
      <c r="M1609" s="253" t="s">
        <v>1</v>
      </c>
      <c r="N1609" s="254" t="s">
        <v>41</v>
      </c>
      <c r="O1609" s="72"/>
      <c r="P1609" s="190">
        <f>O1609*H1609</f>
        <v>0</v>
      </c>
      <c r="Q1609" s="190">
        <v>0</v>
      </c>
      <c r="R1609" s="190">
        <f>Q1609*H1609</f>
        <v>0</v>
      </c>
      <c r="S1609" s="190">
        <v>0</v>
      </c>
      <c r="T1609" s="191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192" t="s">
        <v>289</v>
      </c>
      <c r="AT1609" s="192" t="s">
        <v>251</v>
      </c>
      <c r="AU1609" s="192" t="s">
        <v>86</v>
      </c>
      <c r="AY1609" s="18" t="s">
        <v>135</v>
      </c>
      <c r="BE1609" s="193">
        <f>IF(N1609="základní",J1609,0)</f>
        <v>0</v>
      </c>
      <c r="BF1609" s="193">
        <f>IF(N1609="snížená",J1609,0)</f>
        <v>0</v>
      </c>
      <c r="BG1609" s="193">
        <f>IF(N1609="zákl. přenesená",J1609,0)</f>
        <v>0</v>
      </c>
      <c r="BH1609" s="193">
        <f>IF(N1609="sníž. přenesená",J1609,0)</f>
        <v>0</v>
      </c>
      <c r="BI1609" s="193">
        <f>IF(N1609="nulová",J1609,0)</f>
        <v>0</v>
      </c>
      <c r="BJ1609" s="18" t="s">
        <v>84</v>
      </c>
      <c r="BK1609" s="193">
        <f>ROUND(I1609*H1609,2)</f>
        <v>0</v>
      </c>
      <c r="BL1609" s="18" t="s">
        <v>171</v>
      </c>
      <c r="BM1609" s="192" t="s">
        <v>1673</v>
      </c>
    </row>
    <row r="1610" spans="2:51" s="13" customFormat="1" ht="12">
      <c r="B1610" s="212"/>
      <c r="C1610" s="213"/>
      <c r="D1610" s="194" t="s">
        <v>237</v>
      </c>
      <c r="E1610" s="214" t="s">
        <v>1</v>
      </c>
      <c r="F1610" s="215" t="s">
        <v>1068</v>
      </c>
      <c r="G1610" s="213"/>
      <c r="H1610" s="214" t="s">
        <v>1</v>
      </c>
      <c r="I1610" s="216"/>
      <c r="J1610" s="213"/>
      <c r="K1610" s="213"/>
      <c r="L1610" s="217"/>
      <c r="M1610" s="218"/>
      <c r="N1610" s="219"/>
      <c r="O1610" s="219"/>
      <c r="P1610" s="219"/>
      <c r="Q1610" s="219"/>
      <c r="R1610" s="219"/>
      <c r="S1610" s="219"/>
      <c r="T1610" s="220"/>
      <c r="AT1610" s="221" t="s">
        <v>237</v>
      </c>
      <c r="AU1610" s="221" t="s">
        <v>86</v>
      </c>
      <c r="AV1610" s="13" t="s">
        <v>84</v>
      </c>
      <c r="AW1610" s="13" t="s">
        <v>32</v>
      </c>
      <c r="AX1610" s="13" t="s">
        <v>76</v>
      </c>
      <c r="AY1610" s="221" t="s">
        <v>135</v>
      </c>
    </row>
    <row r="1611" spans="2:51" s="13" customFormat="1" ht="12">
      <c r="B1611" s="212"/>
      <c r="C1611" s="213"/>
      <c r="D1611" s="194" t="s">
        <v>237</v>
      </c>
      <c r="E1611" s="214" t="s">
        <v>1</v>
      </c>
      <c r="F1611" s="215" t="s">
        <v>1660</v>
      </c>
      <c r="G1611" s="213"/>
      <c r="H1611" s="214" t="s">
        <v>1</v>
      </c>
      <c r="I1611" s="216"/>
      <c r="J1611" s="213"/>
      <c r="K1611" s="213"/>
      <c r="L1611" s="217"/>
      <c r="M1611" s="218"/>
      <c r="N1611" s="219"/>
      <c r="O1611" s="219"/>
      <c r="P1611" s="219"/>
      <c r="Q1611" s="219"/>
      <c r="R1611" s="219"/>
      <c r="S1611" s="219"/>
      <c r="T1611" s="220"/>
      <c r="AT1611" s="221" t="s">
        <v>237</v>
      </c>
      <c r="AU1611" s="221" t="s">
        <v>86</v>
      </c>
      <c r="AV1611" s="13" t="s">
        <v>84</v>
      </c>
      <c r="AW1611" s="13" t="s">
        <v>32</v>
      </c>
      <c r="AX1611" s="13" t="s">
        <v>76</v>
      </c>
      <c r="AY1611" s="221" t="s">
        <v>135</v>
      </c>
    </row>
    <row r="1612" spans="2:51" s="14" customFormat="1" ht="12">
      <c r="B1612" s="222"/>
      <c r="C1612" s="223"/>
      <c r="D1612" s="194" t="s">
        <v>237</v>
      </c>
      <c r="E1612" s="224" t="s">
        <v>1</v>
      </c>
      <c r="F1612" s="225" t="s">
        <v>1661</v>
      </c>
      <c r="G1612" s="223"/>
      <c r="H1612" s="226">
        <v>2.3</v>
      </c>
      <c r="I1612" s="227"/>
      <c r="J1612" s="223"/>
      <c r="K1612" s="223"/>
      <c r="L1612" s="228"/>
      <c r="M1612" s="229"/>
      <c r="N1612" s="230"/>
      <c r="O1612" s="230"/>
      <c r="P1612" s="230"/>
      <c r="Q1612" s="230"/>
      <c r="R1612" s="230"/>
      <c r="S1612" s="230"/>
      <c r="T1612" s="231"/>
      <c r="AT1612" s="232" t="s">
        <v>237</v>
      </c>
      <c r="AU1612" s="232" t="s">
        <v>86</v>
      </c>
      <c r="AV1612" s="14" t="s">
        <v>86</v>
      </c>
      <c r="AW1612" s="14" t="s">
        <v>32</v>
      </c>
      <c r="AX1612" s="14" t="s">
        <v>76</v>
      </c>
      <c r="AY1612" s="232" t="s">
        <v>135</v>
      </c>
    </row>
    <row r="1613" spans="2:51" s="14" customFormat="1" ht="12">
      <c r="B1613" s="222"/>
      <c r="C1613" s="223"/>
      <c r="D1613" s="194" t="s">
        <v>237</v>
      </c>
      <c r="E1613" s="224" t="s">
        <v>1</v>
      </c>
      <c r="F1613" s="225" t="s">
        <v>1641</v>
      </c>
      <c r="G1613" s="223"/>
      <c r="H1613" s="226">
        <v>4.485</v>
      </c>
      <c r="I1613" s="227"/>
      <c r="J1613" s="223"/>
      <c r="K1613" s="223"/>
      <c r="L1613" s="228"/>
      <c r="M1613" s="229"/>
      <c r="N1613" s="230"/>
      <c r="O1613" s="230"/>
      <c r="P1613" s="230"/>
      <c r="Q1613" s="230"/>
      <c r="R1613" s="230"/>
      <c r="S1613" s="230"/>
      <c r="T1613" s="231"/>
      <c r="AT1613" s="232" t="s">
        <v>237</v>
      </c>
      <c r="AU1613" s="232" t="s">
        <v>86</v>
      </c>
      <c r="AV1613" s="14" t="s">
        <v>86</v>
      </c>
      <c r="AW1613" s="14" t="s">
        <v>32</v>
      </c>
      <c r="AX1613" s="14" t="s">
        <v>76</v>
      </c>
      <c r="AY1613" s="232" t="s">
        <v>135</v>
      </c>
    </row>
    <row r="1614" spans="2:51" s="13" customFormat="1" ht="12">
      <c r="B1614" s="212"/>
      <c r="C1614" s="213"/>
      <c r="D1614" s="194" t="s">
        <v>237</v>
      </c>
      <c r="E1614" s="214" t="s">
        <v>1</v>
      </c>
      <c r="F1614" s="215" t="s">
        <v>1066</v>
      </c>
      <c r="G1614" s="213"/>
      <c r="H1614" s="214" t="s">
        <v>1</v>
      </c>
      <c r="I1614" s="216"/>
      <c r="J1614" s="213"/>
      <c r="K1614" s="213"/>
      <c r="L1614" s="217"/>
      <c r="M1614" s="218"/>
      <c r="N1614" s="219"/>
      <c r="O1614" s="219"/>
      <c r="P1614" s="219"/>
      <c r="Q1614" s="219"/>
      <c r="R1614" s="219"/>
      <c r="S1614" s="219"/>
      <c r="T1614" s="220"/>
      <c r="AT1614" s="221" t="s">
        <v>237</v>
      </c>
      <c r="AU1614" s="221" t="s">
        <v>86</v>
      </c>
      <c r="AV1614" s="13" t="s">
        <v>84</v>
      </c>
      <c r="AW1614" s="13" t="s">
        <v>32</v>
      </c>
      <c r="AX1614" s="13" t="s">
        <v>76</v>
      </c>
      <c r="AY1614" s="221" t="s">
        <v>135</v>
      </c>
    </row>
    <row r="1615" spans="2:51" s="13" customFormat="1" ht="12">
      <c r="B1615" s="212"/>
      <c r="C1615" s="213"/>
      <c r="D1615" s="194" t="s">
        <v>237</v>
      </c>
      <c r="E1615" s="214" t="s">
        <v>1</v>
      </c>
      <c r="F1615" s="215" t="s">
        <v>1660</v>
      </c>
      <c r="G1615" s="213"/>
      <c r="H1615" s="214" t="s">
        <v>1</v>
      </c>
      <c r="I1615" s="216"/>
      <c r="J1615" s="213"/>
      <c r="K1615" s="213"/>
      <c r="L1615" s="217"/>
      <c r="M1615" s="218"/>
      <c r="N1615" s="219"/>
      <c r="O1615" s="219"/>
      <c r="P1615" s="219"/>
      <c r="Q1615" s="219"/>
      <c r="R1615" s="219"/>
      <c r="S1615" s="219"/>
      <c r="T1615" s="220"/>
      <c r="AT1615" s="221" t="s">
        <v>237</v>
      </c>
      <c r="AU1615" s="221" t="s">
        <v>86</v>
      </c>
      <c r="AV1615" s="13" t="s">
        <v>84</v>
      </c>
      <c r="AW1615" s="13" t="s">
        <v>32</v>
      </c>
      <c r="AX1615" s="13" t="s">
        <v>76</v>
      </c>
      <c r="AY1615" s="221" t="s">
        <v>135</v>
      </c>
    </row>
    <row r="1616" spans="2:51" s="14" customFormat="1" ht="12">
      <c r="B1616" s="222"/>
      <c r="C1616" s="223"/>
      <c r="D1616" s="194" t="s">
        <v>237</v>
      </c>
      <c r="E1616" s="224" t="s">
        <v>1</v>
      </c>
      <c r="F1616" s="225" t="s">
        <v>1663</v>
      </c>
      <c r="G1616" s="223"/>
      <c r="H1616" s="226">
        <v>4.6</v>
      </c>
      <c r="I1616" s="227"/>
      <c r="J1616" s="223"/>
      <c r="K1616" s="223"/>
      <c r="L1616" s="228"/>
      <c r="M1616" s="229"/>
      <c r="N1616" s="230"/>
      <c r="O1616" s="230"/>
      <c r="P1616" s="230"/>
      <c r="Q1616" s="230"/>
      <c r="R1616" s="230"/>
      <c r="S1616" s="230"/>
      <c r="T1616" s="231"/>
      <c r="AT1616" s="232" t="s">
        <v>237</v>
      </c>
      <c r="AU1616" s="232" t="s">
        <v>86</v>
      </c>
      <c r="AV1616" s="14" t="s">
        <v>86</v>
      </c>
      <c r="AW1616" s="14" t="s">
        <v>32</v>
      </c>
      <c r="AX1616" s="14" t="s">
        <v>76</v>
      </c>
      <c r="AY1616" s="232" t="s">
        <v>135</v>
      </c>
    </row>
    <row r="1617" spans="2:51" s="14" customFormat="1" ht="12">
      <c r="B1617" s="222"/>
      <c r="C1617" s="223"/>
      <c r="D1617" s="194" t="s">
        <v>237</v>
      </c>
      <c r="E1617" s="224" t="s">
        <v>1</v>
      </c>
      <c r="F1617" s="225" t="s">
        <v>1641</v>
      </c>
      <c r="G1617" s="223"/>
      <c r="H1617" s="226">
        <v>4.485</v>
      </c>
      <c r="I1617" s="227"/>
      <c r="J1617" s="223"/>
      <c r="K1617" s="223"/>
      <c r="L1617" s="228"/>
      <c r="M1617" s="229"/>
      <c r="N1617" s="230"/>
      <c r="O1617" s="230"/>
      <c r="P1617" s="230"/>
      <c r="Q1617" s="230"/>
      <c r="R1617" s="230"/>
      <c r="S1617" s="230"/>
      <c r="T1617" s="231"/>
      <c r="AT1617" s="232" t="s">
        <v>237</v>
      </c>
      <c r="AU1617" s="232" t="s">
        <v>86</v>
      </c>
      <c r="AV1617" s="14" t="s">
        <v>86</v>
      </c>
      <c r="AW1617" s="14" t="s">
        <v>32</v>
      </c>
      <c r="AX1617" s="14" t="s">
        <v>76</v>
      </c>
      <c r="AY1617" s="232" t="s">
        <v>135</v>
      </c>
    </row>
    <row r="1618" spans="2:51" s="13" customFormat="1" ht="12">
      <c r="B1618" s="212"/>
      <c r="C1618" s="213"/>
      <c r="D1618" s="194" t="s">
        <v>237</v>
      </c>
      <c r="E1618" s="214" t="s">
        <v>1</v>
      </c>
      <c r="F1618" s="215" t="s">
        <v>640</v>
      </c>
      <c r="G1618" s="213"/>
      <c r="H1618" s="214" t="s">
        <v>1</v>
      </c>
      <c r="I1618" s="216"/>
      <c r="J1618" s="213"/>
      <c r="K1618" s="213"/>
      <c r="L1618" s="217"/>
      <c r="M1618" s="218"/>
      <c r="N1618" s="219"/>
      <c r="O1618" s="219"/>
      <c r="P1618" s="219"/>
      <c r="Q1618" s="219"/>
      <c r="R1618" s="219"/>
      <c r="S1618" s="219"/>
      <c r="T1618" s="220"/>
      <c r="AT1618" s="221" t="s">
        <v>237</v>
      </c>
      <c r="AU1618" s="221" t="s">
        <v>86</v>
      </c>
      <c r="AV1618" s="13" t="s">
        <v>84</v>
      </c>
      <c r="AW1618" s="13" t="s">
        <v>32</v>
      </c>
      <c r="AX1618" s="13" t="s">
        <v>76</v>
      </c>
      <c r="AY1618" s="221" t="s">
        <v>135</v>
      </c>
    </row>
    <row r="1619" spans="2:51" s="13" customFormat="1" ht="12">
      <c r="B1619" s="212"/>
      <c r="C1619" s="213"/>
      <c r="D1619" s="194" t="s">
        <v>237</v>
      </c>
      <c r="E1619" s="214" t="s">
        <v>1</v>
      </c>
      <c r="F1619" s="215" t="s">
        <v>1631</v>
      </c>
      <c r="G1619" s="213"/>
      <c r="H1619" s="214" t="s">
        <v>1</v>
      </c>
      <c r="I1619" s="216"/>
      <c r="J1619" s="213"/>
      <c r="K1619" s="213"/>
      <c r="L1619" s="217"/>
      <c r="M1619" s="218"/>
      <c r="N1619" s="219"/>
      <c r="O1619" s="219"/>
      <c r="P1619" s="219"/>
      <c r="Q1619" s="219"/>
      <c r="R1619" s="219"/>
      <c r="S1619" s="219"/>
      <c r="T1619" s="220"/>
      <c r="AT1619" s="221" t="s">
        <v>237</v>
      </c>
      <c r="AU1619" s="221" t="s">
        <v>86</v>
      </c>
      <c r="AV1619" s="13" t="s">
        <v>84</v>
      </c>
      <c r="AW1619" s="13" t="s">
        <v>32</v>
      </c>
      <c r="AX1619" s="13" t="s">
        <v>76</v>
      </c>
      <c r="AY1619" s="221" t="s">
        <v>135</v>
      </c>
    </row>
    <row r="1620" spans="2:51" s="13" customFormat="1" ht="12">
      <c r="B1620" s="212"/>
      <c r="C1620" s="213"/>
      <c r="D1620" s="194" t="s">
        <v>237</v>
      </c>
      <c r="E1620" s="214" t="s">
        <v>1</v>
      </c>
      <c r="F1620" s="215" t="s">
        <v>1664</v>
      </c>
      <c r="G1620" s="213"/>
      <c r="H1620" s="214" t="s">
        <v>1</v>
      </c>
      <c r="I1620" s="216"/>
      <c r="J1620" s="213"/>
      <c r="K1620" s="213"/>
      <c r="L1620" s="217"/>
      <c r="M1620" s="218"/>
      <c r="N1620" s="219"/>
      <c r="O1620" s="219"/>
      <c r="P1620" s="219"/>
      <c r="Q1620" s="219"/>
      <c r="R1620" s="219"/>
      <c r="S1620" s="219"/>
      <c r="T1620" s="220"/>
      <c r="AT1620" s="221" t="s">
        <v>237</v>
      </c>
      <c r="AU1620" s="221" t="s">
        <v>86</v>
      </c>
      <c r="AV1620" s="13" t="s">
        <v>84</v>
      </c>
      <c r="AW1620" s="13" t="s">
        <v>32</v>
      </c>
      <c r="AX1620" s="13" t="s">
        <v>76</v>
      </c>
      <c r="AY1620" s="221" t="s">
        <v>135</v>
      </c>
    </row>
    <row r="1621" spans="2:51" s="14" customFormat="1" ht="12">
      <c r="B1621" s="222"/>
      <c r="C1621" s="223"/>
      <c r="D1621" s="194" t="s">
        <v>237</v>
      </c>
      <c r="E1621" s="224" t="s">
        <v>1</v>
      </c>
      <c r="F1621" s="225" t="s">
        <v>1674</v>
      </c>
      <c r="G1621" s="223"/>
      <c r="H1621" s="226">
        <v>7.36</v>
      </c>
      <c r="I1621" s="227"/>
      <c r="J1621" s="223"/>
      <c r="K1621" s="223"/>
      <c r="L1621" s="228"/>
      <c r="M1621" s="229"/>
      <c r="N1621" s="230"/>
      <c r="O1621" s="230"/>
      <c r="P1621" s="230"/>
      <c r="Q1621" s="230"/>
      <c r="R1621" s="230"/>
      <c r="S1621" s="230"/>
      <c r="T1621" s="231"/>
      <c r="AT1621" s="232" t="s">
        <v>237</v>
      </c>
      <c r="AU1621" s="232" t="s">
        <v>86</v>
      </c>
      <c r="AV1621" s="14" t="s">
        <v>86</v>
      </c>
      <c r="AW1621" s="14" t="s">
        <v>32</v>
      </c>
      <c r="AX1621" s="14" t="s">
        <v>76</v>
      </c>
      <c r="AY1621" s="232" t="s">
        <v>135</v>
      </c>
    </row>
    <row r="1622" spans="2:51" s="15" customFormat="1" ht="12">
      <c r="B1622" s="233"/>
      <c r="C1622" s="234"/>
      <c r="D1622" s="194" t="s">
        <v>237</v>
      </c>
      <c r="E1622" s="235" t="s">
        <v>1</v>
      </c>
      <c r="F1622" s="236" t="s">
        <v>240</v>
      </c>
      <c r="G1622" s="234"/>
      <c r="H1622" s="237">
        <v>23.23</v>
      </c>
      <c r="I1622" s="238"/>
      <c r="J1622" s="234"/>
      <c r="K1622" s="234"/>
      <c r="L1622" s="239"/>
      <c r="M1622" s="240"/>
      <c r="N1622" s="241"/>
      <c r="O1622" s="241"/>
      <c r="P1622" s="241"/>
      <c r="Q1622" s="241"/>
      <c r="R1622" s="241"/>
      <c r="S1622" s="241"/>
      <c r="T1622" s="242"/>
      <c r="AT1622" s="243" t="s">
        <v>237</v>
      </c>
      <c r="AU1622" s="243" t="s">
        <v>86</v>
      </c>
      <c r="AV1622" s="15" t="s">
        <v>140</v>
      </c>
      <c r="AW1622" s="15" t="s">
        <v>32</v>
      </c>
      <c r="AX1622" s="15" t="s">
        <v>84</v>
      </c>
      <c r="AY1622" s="243" t="s">
        <v>135</v>
      </c>
    </row>
    <row r="1623" spans="1:65" s="2" customFormat="1" ht="24.2" customHeight="1">
      <c r="A1623" s="35"/>
      <c r="B1623" s="36"/>
      <c r="C1623" s="180" t="s">
        <v>1675</v>
      </c>
      <c r="D1623" s="180" t="s">
        <v>136</v>
      </c>
      <c r="E1623" s="181" t="s">
        <v>1676</v>
      </c>
      <c r="F1623" s="182" t="s">
        <v>1677</v>
      </c>
      <c r="G1623" s="183" t="s">
        <v>740</v>
      </c>
      <c r="H1623" s="266"/>
      <c r="I1623" s="185"/>
      <c r="J1623" s="186">
        <f>ROUND(I1623*H1623,2)</f>
        <v>0</v>
      </c>
      <c r="K1623" s="187"/>
      <c r="L1623" s="40"/>
      <c r="M1623" s="188" t="s">
        <v>1</v>
      </c>
      <c r="N1623" s="189" t="s">
        <v>41</v>
      </c>
      <c r="O1623" s="72"/>
      <c r="P1623" s="190">
        <f>O1623*H1623</f>
        <v>0</v>
      </c>
      <c r="Q1623" s="190">
        <v>0</v>
      </c>
      <c r="R1623" s="190">
        <f>Q1623*H1623</f>
        <v>0</v>
      </c>
      <c r="S1623" s="190">
        <v>0</v>
      </c>
      <c r="T1623" s="191">
        <f>S1623*H1623</f>
        <v>0</v>
      </c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R1623" s="192" t="s">
        <v>171</v>
      </c>
      <c r="AT1623" s="192" t="s">
        <v>136</v>
      </c>
      <c r="AU1623" s="192" t="s">
        <v>86</v>
      </c>
      <c r="AY1623" s="18" t="s">
        <v>135</v>
      </c>
      <c r="BE1623" s="193">
        <f>IF(N1623="základní",J1623,0)</f>
        <v>0</v>
      </c>
      <c r="BF1623" s="193">
        <f>IF(N1623="snížená",J1623,0)</f>
        <v>0</v>
      </c>
      <c r="BG1623" s="193">
        <f>IF(N1623="zákl. přenesená",J1623,0)</f>
        <v>0</v>
      </c>
      <c r="BH1623" s="193">
        <f>IF(N1623="sníž. přenesená",J1623,0)</f>
        <v>0</v>
      </c>
      <c r="BI1623" s="193">
        <f>IF(N1623="nulová",J1623,0)</f>
        <v>0</v>
      </c>
      <c r="BJ1623" s="18" t="s">
        <v>84</v>
      </c>
      <c r="BK1623" s="193">
        <f>ROUND(I1623*H1623,2)</f>
        <v>0</v>
      </c>
      <c r="BL1623" s="18" t="s">
        <v>171</v>
      </c>
      <c r="BM1623" s="192" t="s">
        <v>1678</v>
      </c>
    </row>
    <row r="1624" spans="2:63" s="11" customFormat="1" ht="22.9" customHeight="1">
      <c r="B1624" s="166"/>
      <c r="C1624" s="167"/>
      <c r="D1624" s="168" t="s">
        <v>75</v>
      </c>
      <c r="E1624" s="210" t="s">
        <v>1679</v>
      </c>
      <c r="F1624" s="210" t="s">
        <v>1680</v>
      </c>
      <c r="G1624" s="167"/>
      <c r="H1624" s="167"/>
      <c r="I1624" s="170"/>
      <c r="J1624" s="211">
        <f>BK1624</f>
        <v>0</v>
      </c>
      <c r="K1624" s="167"/>
      <c r="L1624" s="172"/>
      <c r="M1624" s="173"/>
      <c r="N1624" s="174"/>
      <c r="O1624" s="174"/>
      <c r="P1624" s="175">
        <f>SUM(P1625:P1690)</f>
        <v>0</v>
      </c>
      <c r="Q1624" s="174"/>
      <c r="R1624" s="175">
        <f>SUM(R1625:R1690)</f>
        <v>0</v>
      </c>
      <c r="S1624" s="174"/>
      <c r="T1624" s="176">
        <f>SUM(T1625:T1690)</f>
        <v>0</v>
      </c>
      <c r="AR1624" s="177" t="s">
        <v>86</v>
      </c>
      <c r="AT1624" s="178" t="s">
        <v>75</v>
      </c>
      <c r="AU1624" s="178" t="s">
        <v>84</v>
      </c>
      <c r="AY1624" s="177" t="s">
        <v>135</v>
      </c>
      <c r="BK1624" s="179">
        <f>SUM(BK1625:BK1690)</f>
        <v>0</v>
      </c>
    </row>
    <row r="1625" spans="1:65" s="2" customFormat="1" ht="24.2" customHeight="1">
      <c r="A1625" s="35"/>
      <c r="B1625" s="36"/>
      <c r="C1625" s="180" t="s">
        <v>925</v>
      </c>
      <c r="D1625" s="180" t="s">
        <v>136</v>
      </c>
      <c r="E1625" s="181" t="s">
        <v>1681</v>
      </c>
      <c r="F1625" s="182" t="s">
        <v>1682</v>
      </c>
      <c r="G1625" s="183" t="s">
        <v>269</v>
      </c>
      <c r="H1625" s="184">
        <v>250.72</v>
      </c>
      <c r="I1625" s="185"/>
      <c r="J1625" s="186">
        <f>ROUND(I1625*H1625,2)</f>
        <v>0</v>
      </c>
      <c r="K1625" s="187"/>
      <c r="L1625" s="40"/>
      <c r="M1625" s="188" t="s">
        <v>1</v>
      </c>
      <c r="N1625" s="189" t="s">
        <v>41</v>
      </c>
      <c r="O1625" s="72"/>
      <c r="P1625" s="190">
        <f>O1625*H1625</f>
        <v>0</v>
      </c>
      <c r="Q1625" s="190">
        <v>0</v>
      </c>
      <c r="R1625" s="190">
        <f>Q1625*H1625</f>
        <v>0</v>
      </c>
      <c r="S1625" s="190">
        <v>0</v>
      </c>
      <c r="T1625" s="191">
        <f>S1625*H1625</f>
        <v>0</v>
      </c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R1625" s="192" t="s">
        <v>171</v>
      </c>
      <c r="AT1625" s="192" t="s">
        <v>136</v>
      </c>
      <c r="AU1625" s="192" t="s">
        <v>86</v>
      </c>
      <c r="AY1625" s="18" t="s">
        <v>135</v>
      </c>
      <c r="BE1625" s="193">
        <f>IF(N1625="základní",J1625,0)</f>
        <v>0</v>
      </c>
      <c r="BF1625" s="193">
        <f>IF(N1625="snížená",J1625,0)</f>
        <v>0</v>
      </c>
      <c r="BG1625" s="193">
        <f>IF(N1625="zákl. přenesená",J1625,0)</f>
        <v>0</v>
      </c>
      <c r="BH1625" s="193">
        <f>IF(N1625="sníž. přenesená",J1625,0)</f>
        <v>0</v>
      </c>
      <c r="BI1625" s="193">
        <f>IF(N1625="nulová",J1625,0)</f>
        <v>0</v>
      </c>
      <c r="BJ1625" s="18" t="s">
        <v>84</v>
      </c>
      <c r="BK1625" s="193">
        <f>ROUND(I1625*H1625,2)</f>
        <v>0</v>
      </c>
      <c r="BL1625" s="18" t="s">
        <v>171</v>
      </c>
      <c r="BM1625" s="192" t="s">
        <v>1683</v>
      </c>
    </row>
    <row r="1626" spans="2:51" s="13" customFormat="1" ht="12">
      <c r="B1626" s="212"/>
      <c r="C1626" s="213"/>
      <c r="D1626" s="194" t="s">
        <v>237</v>
      </c>
      <c r="E1626" s="214" t="s">
        <v>1</v>
      </c>
      <c r="F1626" s="215" t="s">
        <v>566</v>
      </c>
      <c r="G1626" s="213"/>
      <c r="H1626" s="214" t="s">
        <v>1</v>
      </c>
      <c r="I1626" s="216"/>
      <c r="J1626" s="213"/>
      <c r="K1626" s="213"/>
      <c r="L1626" s="217"/>
      <c r="M1626" s="218"/>
      <c r="N1626" s="219"/>
      <c r="O1626" s="219"/>
      <c r="P1626" s="219"/>
      <c r="Q1626" s="219"/>
      <c r="R1626" s="219"/>
      <c r="S1626" s="219"/>
      <c r="T1626" s="220"/>
      <c r="AT1626" s="221" t="s">
        <v>237</v>
      </c>
      <c r="AU1626" s="221" t="s">
        <v>86</v>
      </c>
      <c r="AV1626" s="13" t="s">
        <v>84</v>
      </c>
      <c r="AW1626" s="13" t="s">
        <v>32</v>
      </c>
      <c r="AX1626" s="13" t="s">
        <v>76</v>
      </c>
      <c r="AY1626" s="221" t="s">
        <v>135</v>
      </c>
    </row>
    <row r="1627" spans="2:51" s="14" customFormat="1" ht="12">
      <c r="B1627" s="222"/>
      <c r="C1627" s="223"/>
      <c r="D1627" s="194" t="s">
        <v>237</v>
      </c>
      <c r="E1627" s="224" t="s">
        <v>1</v>
      </c>
      <c r="F1627" s="225" t="s">
        <v>567</v>
      </c>
      <c r="G1627" s="223"/>
      <c r="H1627" s="226">
        <v>15.3</v>
      </c>
      <c r="I1627" s="227"/>
      <c r="J1627" s="223"/>
      <c r="K1627" s="223"/>
      <c r="L1627" s="228"/>
      <c r="M1627" s="229"/>
      <c r="N1627" s="230"/>
      <c r="O1627" s="230"/>
      <c r="P1627" s="230"/>
      <c r="Q1627" s="230"/>
      <c r="R1627" s="230"/>
      <c r="S1627" s="230"/>
      <c r="T1627" s="231"/>
      <c r="AT1627" s="232" t="s">
        <v>237</v>
      </c>
      <c r="AU1627" s="232" t="s">
        <v>86</v>
      </c>
      <c r="AV1627" s="14" t="s">
        <v>86</v>
      </c>
      <c r="AW1627" s="14" t="s">
        <v>32</v>
      </c>
      <c r="AX1627" s="14" t="s">
        <v>76</v>
      </c>
      <c r="AY1627" s="232" t="s">
        <v>135</v>
      </c>
    </row>
    <row r="1628" spans="2:51" s="13" customFormat="1" ht="12">
      <c r="B1628" s="212"/>
      <c r="C1628" s="213"/>
      <c r="D1628" s="194" t="s">
        <v>237</v>
      </c>
      <c r="E1628" s="214" t="s">
        <v>1</v>
      </c>
      <c r="F1628" s="215" t="s">
        <v>568</v>
      </c>
      <c r="G1628" s="213"/>
      <c r="H1628" s="214" t="s">
        <v>1</v>
      </c>
      <c r="I1628" s="216"/>
      <c r="J1628" s="213"/>
      <c r="K1628" s="213"/>
      <c r="L1628" s="217"/>
      <c r="M1628" s="218"/>
      <c r="N1628" s="219"/>
      <c r="O1628" s="219"/>
      <c r="P1628" s="219"/>
      <c r="Q1628" s="219"/>
      <c r="R1628" s="219"/>
      <c r="S1628" s="219"/>
      <c r="T1628" s="220"/>
      <c r="AT1628" s="221" t="s">
        <v>237</v>
      </c>
      <c r="AU1628" s="221" t="s">
        <v>86</v>
      </c>
      <c r="AV1628" s="13" t="s">
        <v>84</v>
      </c>
      <c r="AW1628" s="13" t="s">
        <v>32</v>
      </c>
      <c r="AX1628" s="13" t="s">
        <v>76</v>
      </c>
      <c r="AY1628" s="221" t="s">
        <v>135</v>
      </c>
    </row>
    <row r="1629" spans="2:51" s="14" customFormat="1" ht="12">
      <c r="B1629" s="222"/>
      <c r="C1629" s="223"/>
      <c r="D1629" s="194" t="s">
        <v>237</v>
      </c>
      <c r="E1629" s="224" t="s">
        <v>1</v>
      </c>
      <c r="F1629" s="225" t="s">
        <v>1233</v>
      </c>
      <c r="G1629" s="223"/>
      <c r="H1629" s="226">
        <v>55.33</v>
      </c>
      <c r="I1629" s="227"/>
      <c r="J1629" s="223"/>
      <c r="K1629" s="223"/>
      <c r="L1629" s="228"/>
      <c r="M1629" s="229"/>
      <c r="N1629" s="230"/>
      <c r="O1629" s="230"/>
      <c r="P1629" s="230"/>
      <c r="Q1629" s="230"/>
      <c r="R1629" s="230"/>
      <c r="S1629" s="230"/>
      <c r="T1629" s="231"/>
      <c r="AT1629" s="232" t="s">
        <v>237</v>
      </c>
      <c r="AU1629" s="232" t="s">
        <v>86</v>
      </c>
      <c r="AV1629" s="14" t="s">
        <v>86</v>
      </c>
      <c r="AW1629" s="14" t="s">
        <v>32</v>
      </c>
      <c r="AX1629" s="14" t="s">
        <v>76</v>
      </c>
      <c r="AY1629" s="232" t="s">
        <v>135</v>
      </c>
    </row>
    <row r="1630" spans="2:51" s="13" customFormat="1" ht="12">
      <c r="B1630" s="212"/>
      <c r="C1630" s="213"/>
      <c r="D1630" s="194" t="s">
        <v>237</v>
      </c>
      <c r="E1630" s="214" t="s">
        <v>1</v>
      </c>
      <c r="F1630" s="215" t="s">
        <v>570</v>
      </c>
      <c r="G1630" s="213"/>
      <c r="H1630" s="214" t="s">
        <v>1</v>
      </c>
      <c r="I1630" s="216"/>
      <c r="J1630" s="213"/>
      <c r="K1630" s="213"/>
      <c r="L1630" s="217"/>
      <c r="M1630" s="218"/>
      <c r="N1630" s="219"/>
      <c r="O1630" s="219"/>
      <c r="P1630" s="219"/>
      <c r="Q1630" s="219"/>
      <c r="R1630" s="219"/>
      <c r="S1630" s="219"/>
      <c r="T1630" s="220"/>
      <c r="AT1630" s="221" t="s">
        <v>237</v>
      </c>
      <c r="AU1630" s="221" t="s">
        <v>86</v>
      </c>
      <c r="AV1630" s="13" t="s">
        <v>84</v>
      </c>
      <c r="AW1630" s="13" t="s">
        <v>32</v>
      </c>
      <c r="AX1630" s="13" t="s">
        <v>76</v>
      </c>
      <c r="AY1630" s="221" t="s">
        <v>135</v>
      </c>
    </row>
    <row r="1631" spans="2:51" s="14" customFormat="1" ht="12">
      <c r="B1631" s="222"/>
      <c r="C1631" s="223"/>
      <c r="D1631" s="194" t="s">
        <v>237</v>
      </c>
      <c r="E1631" s="224" t="s">
        <v>1</v>
      </c>
      <c r="F1631" s="225" t="s">
        <v>1234</v>
      </c>
      <c r="G1631" s="223"/>
      <c r="H1631" s="226">
        <v>70.5</v>
      </c>
      <c r="I1631" s="227"/>
      <c r="J1631" s="223"/>
      <c r="K1631" s="223"/>
      <c r="L1631" s="228"/>
      <c r="M1631" s="229"/>
      <c r="N1631" s="230"/>
      <c r="O1631" s="230"/>
      <c r="P1631" s="230"/>
      <c r="Q1631" s="230"/>
      <c r="R1631" s="230"/>
      <c r="S1631" s="230"/>
      <c r="T1631" s="231"/>
      <c r="AT1631" s="232" t="s">
        <v>237</v>
      </c>
      <c r="AU1631" s="232" t="s">
        <v>86</v>
      </c>
      <c r="AV1631" s="14" t="s">
        <v>86</v>
      </c>
      <c r="AW1631" s="14" t="s">
        <v>32</v>
      </c>
      <c r="AX1631" s="14" t="s">
        <v>76</v>
      </c>
      <c r="AY1631" s="232" t="s">
        <v>135</v>
      </c>
    </row>
    <row r="1632" spans="2:51" s="13" customFormat="1" ht="12">
      <c r="B1632" s="212"/>
      <c r="C1632" s="213"/>
      <c r="D1632" s="194" t="s">
        <v>237</v>
      </c>
      <c r="E1632" s="214" t="s">
        <v>1</v>
      </c>
      <c r="F1632" s="215" t="s">
        <v>723</v>
      </c>
      <c r="G1632" s="213"/>
      <c r="H1632" s="214" t="s">
        <v>1</v>
      </c>
      <c r="I1632" s="216"/>
      <c r="J1632" s="213"/>
      <c r="K1632" s="213"/>
      <c r="L1632" s="217"/>
      <c r="M1632" s="218"/>
      <c r="N1632" s="219"/>
      <c r="O1632" s="219"/>
      <c r="P1632" s="219"/>
      <c r="Q1632" s="219"/>
      <c r="R1632" s="219"/>
      <c r="S1632" s="219"/>
      <c r="T1632" s="220"/>
      <c r="AT1632" s="221" t="s">
        <v>237</v>
      </c>
      <c r="AU1632" s="221" t="s">
        <v>86</v>
      </c>
      <c r="AV1632" s="13" t="s">
        <v>84</v>
      </c>
      <c r="AW1632" s="13" t="s">
        <v>32</v>
      </c>
      <c r="AX1632" s="13" t="s">
        <v>76</v>
      </c>
      <c r="AY1632" s="221" t="s">
        <v>135</v>
      </c>
    </row>
    <row r="1633" spans="2:51" s="14" customFormat="1" ht="12">
      <c r="B1633" s="222"/>
      <c r="C1633" s="223"/>
      <c r="D1633" s="194" t="s">
        <v>237</v>
      </c>
      <c r="E1633" s="224" t="s">
        <v>1</v>
      </c>
      <c r="F1633" s="225" t="s">
        <v>724</v>
      </c>
      <c r="G1633" s="223"/>
      <c r="H1633" s="226">
        <v>12.95</v>
      </c>
      <c r="I1633" s="227"/>
      <c r="J1633" s="223"/>
      <c r="K1633" s="223"/>
      <c r="L1633" s="228"/>
      <c r="M1633" s="229"/>
      <c r="N1633" s="230"/>
      <c r="O1633" s="230"/>
      <c r="P1633" s="230"/>
      <c r="Q1633" s="230"/>
      <c r="R1633" s="230"/>
      <c r="S1633" s="230"/>
      <c r="T1633" s="231"/>
      <c r="AT1633" s="232" t="s">
        <v>237</v>
      </c>
      <c r="AU1633" s="232" t="s">
        <v>86</v>
      </c>
      <c r="AV1633" s="14" t="s">
        <v>86</v>
      </c>
      <c r="AW1633" s="14" t="s">
        <v>32</v>
      </c>
      <c r="AX1633" s="14" t="s">
        <v>76</v>
      </c>
      <c r="AY1633" s="232" t="s">
        <v>135</v>
      </c>
    </row>
    <row r="1634" spans="2:51" s="13" customFormat="1" ht="12">
      <c r="B1634" s="212"/>
      <c r="C1634" s="213"/>
      <c r="D1634" s="194" t="s">
        <v>237</v>
      </c>
      <c r="E1634" s="214" t="s">
        <v>1</v>
      </c>
      <c r="F1634" s="215" t="s">
        <v>572</v>
      </c>
      <c r="G1634" s="213"/>
      <c r="H1634" s="214" t="s">
        <v>1</v>
      </c>
      <c r="I1634" s="216"/>
      <c r="J1634" s="213"/>
      <c r="K1634" s="213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237</v>
      </c>
      <c r="AU1634" s="221" t="s">
        <v>86</v>
      </c>
      <c r="AV1634" s="13" t="s">
        <v>84</v>
      </c>
      <c r="AW1634" s="13" t="s">
        <v>32</v>
      </c>
      <c r="AX1634" s="13" t="s">
        <v>76</v>
      </c>
      <c r="AY1634" s="221" t="s">
        <v>135</v>
      </c>
    </row>
    <row r="1635" spans="2:51" s="14" customFormat="1" ht="12">
      <c r="B1635" s="222"/>
      <c r="C1635" s="223"/>
      <c r="D1635" s="194" t="s">
        <v>237</v>
      </c>
      <c r="E1635" s="224" t="s">
        <v>1</v>
      </c>
      <c r="F1635" s="225" t="s">
        <v>573</v>
      </c>
      <c r="G1635" s="223"/>
      <c r="H1635" s="226">
        <v>13.65</v>
      </c>
      <c r="I1635" s="227"/>
      <c r="J1635" s="223"/>
      <c r="K1635" s="223"/>
      <c r="L1635" s="228"/>
      <c r="M1635" s="229"/>
      <c r="N1635" s="230"/>
      <c r="O1635" s="230"/>
      <c r="P1635" s="230"/>
      <c r="Q1635" s="230"/>
      <c r="R1635" s="230"/>
      <c r="S1635" s="230"/>
      <c r="T1635" s="231"/>
      <c r="AT1635" s="232" t="s">
        <v>237</v>
      </c>
      <c r="AU1635" s="232" t="s">
        <v>86</v>
      </c>
      <c r="AV1635" s="14" t="s">
        <v>86</v>
      </c>
      <c r="AW1635" s="14" t="s">
        <v>32</v>
      </c>
      <c r="AX1635" s="14" t="s">
        <v>76</v>
      </c>
      <c r="AY1635" s="232" t="s">
        <v>135</v>
      </c>
    </row>
    <row r="1636" spans="2:51" s="13" customFormat="1" ht="12">
      <c r="B1636" s="212"/>
      <c r="C1636" s="213"/>
      <c r="D1636" s="194" t="s">
        <v>237</v>
      </c>
      <c r="E1636" s="214" t="s">
        <v>1</v>
      </c>
      <c r="F1636" s="215" t="s">
        <v>1278</v>
      </c>
      <c r="G1636" s="213"/>
      <c r="H1636" s="214" t="s">
        <v>1</v>
      </c>
      <c r="I1636" s="216"/>
      <c r="J1636" s="213"/>
      <c r="K1636" s="213"/>
      <c r="L1636" s="217"/>
      <c r="M1636" s="218"/>
      <c r="N1636" s="219"/>
      <c r="O1636" s="219"/>
      <c r="P1636" s="219"/>
      <c r="Q1636" s="219"/>
      <c r="R1636" s="219"/>
      <c r="S1636" s="219"/>
      <c r="T1636" s="220"/>
      <c r="AT1636" s="221" t="s">
        <v>237</v>
      </c>
      <c r="AU1636" s="221" t="s">
        <v>86</v>
      </c>
      <c r="AV1636" s="13" t="s">
        <v>84</v>
      </c>
      <c r="AW1636" s="13" t="s">
        <v>32</v>
      </c>
      <c r="AX1636" s="13" t="s">
        <v>76</v>
      </c>
      <c r="AY1636" s="221" t="s">
        <v>135</v>
      </c>
    </row>
    <row r="1637" spans="2:51" s="14" customFormat="1" ht="12">
      <c r="B1637" s="222"/>
      <c r="C1637" s="223"/>
      <c r="D1637" s="194" t="s">
        <v>237</v>
      </c>
      <c r="E1637" s="224" t="s">
        <v>1</v>
      </c>
      <c r="F1637" s="225" t="s">
        <v>1279</v>
      </c>
      <c r="G1637" s="223"/>
      <c r="H1637" s="226">
        <v>28.95</v>
      </c>
      <c r="I1637" s="227"/>
      <c r="J1637" s="223"/>
      <c r="K1637" s="223"/>
      <c r="L1637" s="228"/>
      <c r="M1637" s="229"/>
      <c r="N1637" s="230"/>
      <c r="O1637" s="230"/>
      <c r="P1637" s="230"/>
      <c r="Q1637" s="230"/>
      <c r="R1637" s="230"/>
      <c r="S1637" s="230"/>
      <c r="T1637" s="231"/>
      <c r="AT1637" s="232" t="s">
        <v>237</v>
      </c>
      <c r="AU1637" s="232" t="s">
        <v>86</v>
      </c>
      <c r="AV1637" s="14" t="s">
        <v>86</v>
      </c>
      <c r="AW1637" s="14" t="s">
        <v>32</v>
      </c>
      <c r="AX1637" s="14" t="s">
        <v>76</v>
      </c>
      <c r="AY1637" s="232" t="s">
        <v>135</v>
      </c>
    </row>
    <row r="1638" spans="2:51" s="13" customFormat="1" ht="12">
      <c r="B1638" s="212"/>
      <c r="C1638" s="213"/>
      <c r="D1638" s="194" t="s">
        <v>237</v>
      </c>
      <c r="E1638" s="214" t="s">
        <v>1</v>
      </c>
      <c r="F1638" s="215" t="s">
        <v>1276</v>
      </c>
      <c r="G1638" s="213"/>
      <c r="H1638" s="214" t="s">
        <v>1</v>
      </c>
      <c r="I1638" s="216"/>
      <c r="J1638" s="213"/>
      <c r="K1638" s="213"/>
      <c r="L1638" s="217"/>
      <c r="M1638" s="218"/>
      <c r="N1638" s="219"/>
      <c r="O1638" s="219"/>
      <c r="P1638" s="219"/>
      <c r="Q1638" s="219"/>
      <c r="R1638" s="219"/>
      <c r="S1638" s="219"/>
      <c r="T1638" s="220"/>
      <c r="AT1638" s="221" t="s">
        <v>237</v>
      </c>
      <c r="AU1638" s="221" t="s">
        <v>86</v>
      </c>
      <c r="AV1638" s="13" t="s">
        <v>84</v>
      </c>
      <c r="AW1638" s="13" t="s">
        <v>32</v>
      </c>
      <c r="AX1638" s="13" t="s">
        <v>76</v>
      </c>
      <c r="AY1638" s="221" t="s">
        <v>135</v>
      </c>
    </row>
    <row r="1639" spans="2:51" s="13" customFormat="1" ht="12">
      <c r="B1639" s="212"/>
      <c r="C1639" s="213"/>
      <c r="D1639" s="194" t="s">
        <v>237</v>
      </c>
      <c r="E1639" s="214" t="s">
        <v>1</v>
      </c>
      <c r="F1639" s="215" t="s">
        <v>1068</v>
      </c>
      <c r="G1639" s="213"/>
      <c r="H1639" s="214" t="s">
        <v>1</v>
      </c>
      <c r="I1639" s="216"/>
      <c r="J1639" s="213"/>
      <c r="K1639" s="213"/>
      <c r="L1639" s="217"/>
      <c r="M1639" s="218"/>
      <c r="N1639" s="219"/>
      <c r="O1639" s="219"/>
      <c r="P1639" s="219"/>
      <c r="Q1639" s="219"/>
      <c r="R1639" s="219"/>
      <c r="S1639" s="219"/>
      <c r="T1639" s="220"/>
      <c r="AT1639" s="221" t="s">
        <v>237</v>
      </c>
      <c r="AU1639" s="221" t="s">
        <v>86</v>
      </c>
      <c r="AV1639" s="13" t="s">
        <v>84</v>
      </c>
      <c r="AW1639" s="13" t="s">
        <v>32</v>
      </c>
      <c r="AX1639" s="13" t="s">
        <v>76</v>
      </c>
      <c r="AY1639" s="221" t="s">
        <v>135</v>
      </c>
    </row>
    <row r="1640" spans="2:51" s="14" customFormat="1" ht="12">
      <c r="B1640" s="222"/>
      <c r="C1640" s="223"/>
      <c r="D1640" s="194" t="s">
        <v>237</v>
      </c>
      <c r="E1640" s="224" t="s">
        <v>1</v>
      </c>
      <c r="F1640" s="225" t="s">
        <v>1284</v>
      </c>
      <c r="G1640" s="223"/>
      <c r="H1640" s="226">
        <v>4.22</v>
      </c>
      <c r="I1640" s="227"/>
      <c r="J1640" s="223"/>
      <c r="K1640" s="223"/>
      <c r="L1640" s="228"/>
      <c r="M1640" s="229"/>
      <c r="N1640" s="230"/>
      <c r="O1640" s="230"/>
      <c r="P1640" s="230"/>
      <c r="Q1640" s="230"/>
      <c r="R1640" s="230"/>
      <c r="S1640" s="230"/>
      <c r="T1640" s="231"/>
      <c r="AT1640" s="232" t="s">
        <v>237</v>
      </c>
      <c r="AU1640" s="232" t="s">
        <v>86</v>
      </c>
      <c r="AV1640" s="14" t="s">
        <v>86</v>
      </c>
      <c r="AW1640" s="14" t="s">
        <v>32</v>
      </c>
      <c r="AX1640" s="14" t="s">
        <v>76</v>
      </c>
      <c r="AY1640" s="232" t="s">
        <v>135</v>
      </c>
    </row>
    <row r="1641" spans="2:51" s="13" customFormat="1" ht="12">
      <c r="B1641" s="212"/>
      <c r="C1641" s="213"/>
      <c r="D1641" s="194" t="s">
        <v>237</v>
      </c>
      <c r="E1641" s="214" t="s">
        <v>1</v>
      </c>
      <c r="F1641" s="215" t="s">
        <v>1066</v>
      </c>
      <c r="G1641" s="213"/>
      <c r="H1641" s="214" t="s">
        <v>1</v>
      </c>
      <c r="I1641" s="216"/>
      <c r="J1641" s="213"/>
      <c r="K1641" s="213"/>
      <c r="L1641" s="217"/>
      <c r="M1641" s="218"/>
      <c r="N1641" s="219"/>
      <c r="O1641" s="219"/>
      <c r="P1641" s="219"/>
      <c r="Q1641" s="219"/>
      <c r="R1641" s="219"/>
      <c r="S1641" s="219"/>
      <c r="T1641" s="220"/>
      <c r="AT1641" s="221" t="s">
        <v>237</v>
      </c>
      <c r="AU1641" s="221" t="s">
        <v>86</v>
      </c>
      <c r="AV1641" s="13" t="s">
        <v>84</v>
      </c>
      <c r="AW1641" s="13" t="s">
        <v>32</v>
      </c>
      <c r="AX1641" s="13" t="s">
        <v>76</v>
      </c>
      <c r="AY1641" s="221" t="s">
        <v>135</v>
      </c>
    </row>
    <row r="1642" spans="2:51" s="14" customFormat="1" ht="12">
      <c r="B1642" s="222"/>
      <c r="C1642" s="223"/>
      <c r="D1642" s="194" t="s">
        <v>237</v>
      </c>
      <c r="E1642" s="224" t="s">
        <v>1</v>
      </c>
      <c r="F1642" s="225" t="s">
        <v>1284</v>
      </c>
      <c r="G1642" s="223"/>
      <c r="H1642" s="226">
        <v>4.22</v>
      </c>
      <c r="I1642" s="227"/>
      <c r="J1642" s="223"/>
      <c r="K1642" s="223"/>
      <c r="L1642" s="228"/>
      <c r="M1642" s="229"/>
      <c r="N1642" s="230"/>
      <c r="O1642" s="230"/>
      <c r="P1642" s="230"/>
      <c r="Q1642" s="230"/>
      <c r="R1642" s="230"/>
      <c r="S1642" s="230"/>
      <c r="T1642" s="231"/>
      <c r="AT1642" s="232" t="s">
        <v>237</v>
      </c>
      <c r="AU1642" s="232" t="s">
        <v>86</v>
      </c>
      <c r="AV1642" s="14" t="s">
        <v>86</v>
      </c>
      <c r="AW1642" s="14" t="s">
        <v>32</v>
      </c>
      <c r="AX1642" s="14" t="s">
        <v>76</v>
      </c>
      <c r="AY1642" s="232" t="s">
        <v>135</v>
      </c>
    </row>
    <row r="1643" spans="2:51" s="13" customFormat="1" ht="12">
      <c r="B1643" s="212"/>
      <c r="C1643" s="213"/>
      <c r="D1643" s="194" t="s">
        <v>237</v>
      </c>
      <c r="E1643" s="214" t="s">
        <v>1</v>
      </c>
      <c r="F1643" s="215" t="s">
        <v>747</v>
      </c>
      <c r="G1643" s="213"/>
      <c r="H1643" s="214" t="s">
        <v>1</v>
      </c>
      <c r="I1643" s="216"/>
      <c r="J1643" s="213"/>
      <c r="K1643" s="213"/>
      <c r="L1643" s="217"/>
      <c r="M1643" s="218"/>
      <c r="N1643" s="219"/>
      <c r="O1643" s="219"/>
      <c r="P1643" s="219"/>
      <c r="Q1643" s="219"/>
      <c r="R1643" s="219"/>
      <c r="S1643" s="219"/>
      <c r="T1643" s="220"/>
      <c r="AT1643" s="221" t="s">
        <v>237</v>
      </c>
      <c r="AU1643" s="221" t="s">
        <v>86</v>
      </c>
      <c r="AV1643" s="13" t="s">
        <v>84</v>
      </c>
      <c r="AW1643" s="13" t="s">
        <v>32</v>
      </c>
      <c r="AX1643" s="13" t="s">
        <v>76</v>
      </c>
      <c r="AY1643" s="221" t="s">
        <v>135</v>
      </c>
    </row>
    <row r="1644" spans="2:51" s="14" customFormat="1" ht="12">
      <c r="B1644" s="222"/>
      <c r="C1644" s="223"/>
      <c r="D1644" s="194" t="s">
        <v>237</v>
      </c>
      <c r="E1644" s="224" t="s">
        <v>1</v>
      </c>
      <c r="F1644" s="225" t="s">
        <v>748</v>
      </c>
      <c r="G1644" s="223"/>
      <c r="H1644" s="226">
        <v>45.6</v>
      </c>
      <c r="I1644" s="227"/>
      <c r="J1644" s="223"/>
      <c r="K1644" s="223"/>
      <c r="L1644" s="228"/>
      <c r="M1644" s="229"/>
      <c r="N1644" s="230"/>
      <c r="O1644" s="230"/>
      <c r="P1644" s="230"/>
      <c r="Q1644" s="230"/>
      <c r="R1644" s="230"/>
      <c r="S1644" s="230"/>
      <c r="T1644" s="231"/>
      <c r="AT1644" s="232" t="s">
        <v>237</v>
      </c>
      <c r="AU1644" s="232" t="s">
        <v>86</v>
      </c>
      <c r="AV1644" s="14" t="s">
        <v>86</v>
      </c>
      <c r="AW1644" s="14" t="s">
        <v>32</v>
      </c>
      <c r="AX1644" s="14" t="s">
        <v>76</v>
      </c>
      <c r="AY1644" s="232" t="s">
        <v>135</v>
      </c>
    </row>
    <row r="1645" spans="2:51" s="15" customFormat="1" ht="12">
      <c r="B1645" s="233"/>
      <c r="C1645" s="234"/>
      <c r="D1645" s="194" t="s">
        <v>237</v>
      </c>
      <c r="E1645" s="235" t="s">
        <v>1</v>
      </c>
      <c r="F1645" s="236" t="s">
        <v>240</v>
      </c>
      <c r="G1645" s="234"/>
      <c r="H1645" s="237">
        <v>250.71999999999997</v>
      </c>
      <c r="I1645" s="238"/>
      <c r="J1645" s="234"/>
      <c r="K1645" s="234"/>
      <c r="L1645" s="239"/>
      <c r="M1645" s="240"/>
      <c r="N1645" s="241"/>
      <c r="O1645" s="241"/>
      <c r="P1645" s="241"/>
      <c r="Q1645" s="241"/>
      <c r="R1645" s="241"/>
      <c r="S1645" s="241"/>
      <c r="T1645" s="242"/>
      <c r="AT1645" s="243" t="s">
        <v>237</v>
      </c>
      <c r="AU1645" s="243" t="s">
        <v>86</v>
      </c>
      <c r="AV1645" s="15" t="s">
        <v>140</v>
      </c>
      <c r="AW1645" s="15" t="s">
        <v>32</v>
      </c>
      <c r="AX1645" s="15" t="s">
        <v>84</v>
      </c>
      <c r="AY1645" s="243" t="s">
        <v>135</v>
      </c>
    </row>
    <row r="1646" spans="1:65" s="2" customFormat="1" ht="24.2" customHeight="1">
      <c r="A1646" s="35"/>
      <c r="B1646" s="36"/>
      <c r="C1646" s="180" t="s">
        <v>1684</v>
      </c>
      <c r="D1646" s="180" t="s">
        <v>136</v>
      </c>
      <c r="E1646" s="181" t="s">
        <v>1685</v>
      </c>
      <c r="F1646" s="182" t="s">
        <v>1686</v>
      </c>
      <c r="G1646" s="183" t="s">
        <v>269</v>
      </c>
      <c r="H1646" s="184">
        <v>250.72</v>
      </c>
      <c r="I1646" s="185"/>
      <c r="J1646" s="186">
        <f>ROUND(I1646*H1646,2)</f>
        <v>0</v>
      </c>
      <c r="K1646" s="187"/>
      <c r="L1646" s="40"/>
      <c r="M1646" s="188" t="s">
        <v>1</v>
      </c>
      <c r="N1646" s="189" t="s">
        <v>41</v>
      </c>
      <c r="O1646" s="72"/>
      <c r="P1646" s="190">
        <f>O1646*H1646</f>
        <v>0</v>
      </c>
      <c r="Q1646" s="190">
        <v>0</v>
      </c>
      <c r="R1646" s="190">
        <f>Q1646*H1646</f>
        <v>0</v>
      </c>
      <c r="S1646" s="190">
        <v>0</v>
      </c>
      <c r="T1646" s="191">
        <f>S1646*H1646</f>
        <v>0</v>
      </c>
      <c r="U1646" s="35"/>
      <c r="V1646" s="35"/>
      <c r="W1646" s="35"/>
      <c r="X1646" s="35"/>
      <c r="Y1646" s="35"/>
      <c r="Z1646" s="35"/>
      <c r="AA1646" s="35"/>
      <c r="AB1646" s="35"/>
      <c r="AC1646" s="35"/>
      <c r="AD1646" s="35"/>
      <c r="AE1646" s="35"/>
      <c r="AR1646" s="192" t="s">
        <v>171</v>
      </c>
      <c r="AT1646" s="192" t="s">
        <v>136</v>
      </c>
      <c r="AU1646" s="192" t="s">
        <v>86</v>
      </c>
      <c r="AY1646" s="18" t="s">
        <v>135</v>
      </c>
      <c r="BE1646" s="193">
        <f>IF(N1646="základní",J1646,0)</f>
        <v>0</v>
      </c>
      <c r="BF1646" s="193">
        <f>IF(N1646="snížená",J1646,0)</f>
        <v>0</v>
      </c>
      <c r="BG1646" s="193">
        <f>IF(N1646="zákl. přenesená",J1646,0)</f>
        <v>0</v>
      </c>
      <c r="BH1646" s="193">
        <f>IF(N1646="sníž. přenesená",J1646,0)</f>
        <v>0</v>
      </c>
      <c r="BI1646" s="193">
        <f>IF(N1646="nulová",J1646,0)</f>
        <v>0</v>
      </c>
      <c r="BJ1646" s="18" t="s">
        <v>84</v>
      </c>
      <c r="BK1646" s="193">
        <f>ROUND(I1646*H1646,2)</f>
        <v>0</v>
      </c>
      <c r="BL1646" s="18" t="s">
        <v>171</v>
      </c>
      <c r="BM1646" s="192" t="s">
        <v>1687</v>
      </c>
    </row>
    <row r="1647" spans="2:51" s="13" customFormat="1" ht="12">
      <c r="B1647" s="212"/>
      <c r="C1647" s="213"/>
      <c r="D1647" s="194" t="s">
        <v>237</v>
      </c>
      <c r="E1647" s="214" t="s">
        <v>1</v>
      </c>
      <c r="F1647" s="215" t="s">
        <v>566</v>
      </c>
      <c r="G1647" s="213"/>
      <c r="H1647" s="214" t="s">
        <v>1</v>
      </c>
      <c r="I1647" s="216"/>
      <c r="J1647" s="213"/>
      <c r="K1647" s="213"/>
      <c r="L1647" s="217"/>
      <c r="M1647" s="218"/>
      <c r="N1647" s="219"/>
      <c r="O1647" s="219"/>
      <c r="P1647" s="219"/>
      <c r="Q1647" s="219"/>
      <c r="R1647" s="219"/>
      <c r="S1647" s="219"/>
      <c r="T1647" s="220"/>
      <c r="AT1647" s="221" t="s">
        <v>237</v>
      </c>
      <c r="AU1647" s="221" t="s">
        <v>86</v>
      </c>
      <c r="AV1647" s="13" t="s">
        <v>84</v>
      </c>
      <c r="AW1647" s="13" t="s">
        <v>32</v>
      </c>
      <c r="AX1647" s="13" t="s">
        <v>76</v>
      </c>
      <c r="AY1647" s="221" t="s">
        <v>135</v>
      </c>
    </row>
    <row r="1648" spans="2:51" s="14" customFormat="1" ht="12">
      <c r="B1648" s="222"/>
      <c r="C1648" s="223"/>
      <c r="D1648" s="194" t="s">
        <v>237</v>
      </c>
      <c r="E1648" s="224" t="s">
        <v>1</v>
      </c>
      <c r="F1648" s="225" t="s">
        <v>567</v>
      </c>
      <c r="G1648" s="223"/>
      <c r="H1648" s="226">
        <v>15.3</v>
      </c>
      <c r="I1648" s="227"/>
      <c r="J1648" s="223"/>
      <c r="K1648" s="223"/>
      <c r="L1648" s="228"/>
      <c r="M1648" s="229"/>
      <c r="N1648" s="230"/>
      <c r="O1648" s="230"/>
      <c r="P1648" s="230"/>
      <c r="Q1648" s="230"/>
      <c r="R1648" s="230"/>
      <c r="S1648" s="230"/>
      <c r="T1648" s="231"/>
      <c r="AT1648" s="232" t="s">
        <v>237</v>
      </c>
      <c r="AU1648" s="232" t="s">
        <v>86</v>
      </c>
      <c r="AV1648" s="14" t="s">
        <v>86</v>
      </c>
      <c r="AW1648" s="14" t="s">
        <v>32</v>
      </c>
      <c r="AX1648" s="14" t="s">
        <v>76</v>
      </c>
      <c r="AY1648" s="232" t="s">
        <v>135</v>
      </c>
    </row>
    <row r="1649" spans="2:51" s="13" customFormat="1" ht="12">
      <c r="B1649" s="212"/>
      <c r="C1649" s="213"/>
      <c r="D1649" s="194" t="s">
        <v>237</v>
      </c>
      <c r="E1649" s="214" t="s">
        <v>1</v>
      </c>
      <c r="F1649" s="215" t="s">
        <v>568</v>
      </c>
      <c r="G1649" s="213"/>
      <c r="H1649" s="214" t="s">
        <v>1</v>
      </c>
      <c r="I1649" s="216"/>
      <c r="J1649" s="213"/>
      <c r="K1649" s="213"/>
      <c r="L1649" s="217"/>
      <c r="M1649" s="218"/>
      <c r="N1649" s="219"/>
      <c r="O1649" s="219"/>
      <c r="P1649" s="219"/>
      <c r="Q1649" s="219"/>
      <c r="R1649" s="219"/>
      <c r="S1649" s="219"/>
      <c r="T1649" s="220"/>
      <c r="AT1649" s="221" t="s">
        <v>237</v>
      </c>
      <c r="AU1649" s="221" t="s">
        <v>86</v>
      </c>
      <c r="AV1649" s="13" t="s">
        <v>84</v>
      </c>
      <c r="AW1649" s="13" t="s">
        <v>32</v>
      </c>
      <c r="AX1649" s="13" t="s">
        <v>76</v>
      </c>
      <c r="AY1649" s="221" t="s">
        <v>135</v>
      </c>
    </row>
    <row r="1650" spans="2:51" s="14" customFormat="1" ht="12">
      <c r="B1650" s="222"/>
      <c r="C1650" s="223"/>
      <c r="D1650" s="194" t="s">
        <v>237</v>
      </c>
      <c r="E1650" s="224" t="s">
        <v>1</v>
      </c>
      <c r="F1650" s="225" t="s">
        <v>1233</v>
      </c>
      <c r="G1650" s="223"/>
      <c r="H1650" s="226">
        <v>55.33</v>
      </c>
      <c r="I1650" s="227"/>
      <c r="J1650" s="223"/>
      <c r="K1650" s="223"/>
      <c r="L1650" s="228"/>
      <c r="M1650" s="229"/>
      <c r="N1650" s="230"/>
      <c r="O1650" s="230"/>
      <c r="P1650" s="230"/>
      <c r="Q1650" s="230"/>
      <c r="R1650" s="230"/>
      <c r="S1650" s="230"/>
      <c r="T1650" s="231"/>
      <c r="AT1650" s="232" t="s">
        <v>237</v>
      </c>
      <c r="AU1650" s="232" t="s">
        <v>86</v>
      </c>
      <c r="AV1650" s="14" t="s">
        <v>86</v>
      </c>
      <c r="AW1650" s="14" t="s">
        <v>32</v>
      </c>
      <c r="AX1650" s="14" t="s">
        <v>76</v>
      </c>
      <c r="AY1650" s="232" t="s">
        <v>135</v>
      </c>
    </row>
    <row r="1651" spans="2:51" s="13" customFormat="1" ht="12">
      <c r="B1651" s="212"/>
      <c r="C1651" s="213"/>
      <c r="D1651" s="194" t="s">
        <v>237</v>
      </c>
      <c r="E1651" s="214" t="s">
        <v>1</v>
      </c>
      <c r="F1651" s="215" t="s">
        <v>570</v>
      </c>
      <c r="G1651" s="213"/>
      <c r="H1651" s="214" t="s">
        <v>1</v>
      </c>
      <c r="I1651" s="216"/>
      <c r="J1651" s="213"/>
      <c r="K1651" s="213"/>
      <c r="L1651" s="217"/>
      <c r="M1651" s="218"/>
      <c r="N1651" s="219"/>
      <c r="O1651" s="219"/>
      <c r="P1651" s="219"/>
      <c r="Q1651" s="219"/>
      <c r="R1651" s="219"/>
      <c r="S1651" s="219"/>
      <c r="T1651" s="220"/>
      <c r="AT1651" s="221" t="s">
        <v>237</v>
      </c>
      <c r="AU1651" s="221" t="s">
        <v>86</v>
      </c>
      <c r="AV1651" s="13" t="s">
        <v>84</v>
      </c>
      <c r="AW1651" s="13" t="s">
        <v>32</v>
      </c>
      <c r="AX1651" s="13" t="s">
        <v>76</v>
      </c>
      <c r="AY1651" s="221" t="s">
        <v>135</v>
      </c>
    </row>
    <row r="1652" spans="2:51" s="14" customFormat="1" ht="12">
      <c r="B1652" s="222"/>
      <c r="C1652" s="223"/>
      <c r="D1652" s="194" t="s">
        <v>237</v>
      </c>
      <c r="E1652" s="224" t="s">
        <v>1</v>
      </c>
      <c r="F1652" s="225" t="s">
        <v>1234</v>
      </c>
      <c r="G1652" s="223"/>
      <c r="H1652" s="226">
        <v>70.5</v>
      </c>
      <c r="I1652" s="227"/>
      <c r="J1652" s="223"/>
      <c r="K1652" s="223"/>
      <c r="L1652" s="228"/>
      <c r="M1652" s="229"/>
      <c r="N1652" s="230"/>
      <c r="O1652" s="230"/>
      <c r="P1652" s="230"/>
      <c r="Q1652" s="230"/>
      <c r="R1652" s="230"/>
      <c r="S1652" s="230"/>
      <c r="T1652" s="231"/>
      <c r="AT1652" s="232" t="s">
        <v>237</v>
      </c>
      <c r="AU1652" s="232" t="s">
        <v>86</v>
      </c>
      <c r="AV1652" s="14" t="s">
        <v>86</v>
      </c>
      <c r="AW1652" s="14" t="s">
        <v>32</v>
      </c>
      <c r="AX1652" s="14" t="s">
        <v>76</v>
      </c>
      <c r="AY1652" s="232" t="s">
        <v>135</v>
      </c>
    </row>
    <row r="1653" spans="2:51" s="13" customFormat="1" ht="12">
      <c r="B1653" s="212"/>
      <c r="C1653" s="213"/>
      <c r="D1653" s="194" t="s">
        <v>237</v>
      </c>
      <c r="E1653" s="214" t="s">
        <v>1</v>
      </c>
      <c r="F1653" s="215" t="s">
        <v>723</v>
      </c>
      <c r="G1653" s="213"/>
      <c r="H1653" s="214" t="s">
        <v>1</v>
      </c>
      <c r="I1653" s="216"/>
      <c r="J1653" s="213"/>
      <c r="K1653" s="213"/>
      <c r="L1653" s="217"/>
      <c r="M1653" s="218"/>
      <c r="N1653" s="219"/>
      <c r="O1653" s="219"/>
      <c r="P1653" s="219"/>
      <c r="Q1653" s="219"/>
      <c r="R1653" s="219"/>
      <c r="S1653" s="219"/>
      <c r="T1653" s="220"/>
      <c r="AT1653" s="221" t="s">
        <v>237</v>
      </c>
      <c r="AU1653" s="221" t="s">
        <v>86</v>
      </c>
      <c r="AV1653" s="13" t="s">
        <v>84</v>
      </c>
      <c r="AW1653" s="13" t="s">
        <v>32</v>
      </c>
      <c r="AX1653" s="13" t="s">
        <v>76</v>
      </c>
      <c r="AY1653" s="221" t="s">
        <v>135</v>
      </c>
    </row>
    <row r="1654" spans="2:51" s="14" customFormat="1" ht="12">
      <c r="B1654" s="222"/>
      <c r="C1654" s="223"/>
      <c r="D1654" s="194" t="s">
        <v>237</v>
      </c>
      <c r="E1654" s="224" t="s">
        <v>1</v>
      </c>
      <c r="F1654" s="225" t="s">
        <v>724</v>
      </c>
      <c r="G1654" s="223"/>
      <c r="H1654" s="226">
        <v>12.95</v>
      </c>
      <c r="I1654" s="227"/>
      <c r="J1654" s="223"/>
      <c r="K1654" s="223"/>
      <c r="L1654" s="228"/>
      <c r="M1654" s="229"/>
      <c r="N1654" s="230"/>
      <c r="O1654" s="230"/>
      <c r="P1654" s="230"/>
      <c r="Q1654" s="230"/>
      <c r="R1654" s="230"/>
      <c r="S1654" s="230"/>
      <c r="T1654" s="231"/>
      <c r="AT1654" s="232" t="s">
        <v>237</v>
      </c>
      <c r="AU1654" s="232" t="s">
        <v>86</v>
      </c>
      <c r="AV1654" s="14" t="s">
        <v>86</v>
      </c>
      <c r="AW1654" s="14" t="s">
        <v>32</v>
      </c>
      <c r="AX1654" s="14" t="s">
        <v>76</v>
      </c>
      <c r="AY1654" s="232" t="s">
        <v>135</v>
      </c>
    </row>
    <row r="1655" spans="2:51" s="13" customFormat="1" ht="12">
      <c r="B1655" s="212"/>
      <c r="C1655" s="213"/>
      <c r="D1655" s="194" t="s">
        <v>237</v>
      </c>
      <c r="E1655" s="214" t="s">
        <v>1</v>
      </c>
      <c r="F1655" s="215" t="s">
        <v>572</v>
      </c>
      <c r="G1655" s="213"/>
      <c r="H1655" s="214" t="s">
        <v>1</v>
      </c>
      <c r="I1655" s="216"/>
      <c r="J1655" s="213"/>
      <c r="K1655" s="213"/>
      <c r="L1655" s="217"/>
      <c r="M1655" s="218"/>
      <c r="N1655" s="219"/>
      <c r="O1655" s="219"/>
      <c r="P1655" s="219"/>
      <c r="Q1655" s="219"/>
      <c r="R1655" s="219"/>
      <c r="S1655" s="219"/>
      <c r="T1655" s="220"/>
      <c r="AT1655" s="221" t="s">
        <v>237</v>
      </c>
      <c r="AU1655" s="221" t="s">
        <v>86</v>
      </c>
      <c r="AV1655" s="13" t="s">
        <v>84</v>
      </c>
      <c r="AW1655" s="13" t="s">
        <v>32</v>
      </c>
      <c r="AX1655" s="13" t="s">
        <v>76</v>
      </c>
      <c r="AY1655" s="221" t="s">
        <v>135</v>
      </c>
    </row>
    <row r="1656" spans="2:51" s="14" customFormat="1" ht="12">
      <c r="B1656" s="222"/>
      <c r="C1656" s="223"/>
      <c r="D1656" s="194" t="s">
        <v>237</v>
      </c>
      <c r="E1656" s="224" t="s">
        <v>1</v>
      </c>
      <c r="F1656" s="225" t="s">
        <v>573</v>
      </c>
      <c r="G1656" s="223"/>
      <c r="H1656" s="226">
        <v>13.65</v>
      </c>
      <c r="I1656" s="227"/>
      <c r="J1656" s="223"/>
      <c r="K1656" s="223"/>
      <c r="L1656" s="228"/>
      <c r="M1656" s="229"/>
      <c r="N1656" s="230"/>
      <c r="O1656" s="230"/>
      <c r="P1656" s="230"/>
      <c r="Q1656" s="230"/>
      <c r="R1656" s="230"/>
      <c r="S1656" s="230"/>
      <c r="T1656" s="231"/>
      <c r="AT1656" s="232" t="s">
        <v>237</v>
      </c>
      <c r="AU1656" s="232" t="s">
        <v>86</v>
      </c>
      <c r="AV1656" s="14" t="s">
        <v>86</v>
      </c>
      <c r="AW1656" s="14" t="s">
        <v>32</v>
      </c>
      <c r="AX1656" s="14" t="s">
        <v>76</v>
      </c>
      <c r="AY1656" s="232" t="s">
        <v>135</v>
      </c>
    </row>
    <row r="1657" spans="2:51" s="13" customFormat="1" ht="12">
      <c r="B1657" s="212"/>
      <c r="C1657" s="213"/>
      <c r="D1657" s="194" t="s">
        <v>237</v>
      </c>
      <c r="E1657" s="214" t="s">
        <v>1</v>
      </c>
      <c r="F1657" s="215" t="s">
        <v>1278</v>
      </c>
      <c r="G1657" s="213"/>
      <c r="H1657" s="214" t="s">
        <v>1</v>
      </c>
      <c r="I1657" s="216"/>
      <c r="J1657" s="213"/>
      <c r="K1657" s="213"/>
      <c r="L1657" s="217"/>
      <c r="M1657" s="218"/>
      <c r="N1657" s="219"/>
      <c r="O1657" s="219"/>
      <c r="P1657" s="219"/>
      <c r="Q1657" s="219"/>
      <c r="R1657" s="219"/>
      <c r="S1657" s="219"/>
      <c r="T1657" s="220"/>
      <c r="AT1657" s="221" t="s">
        <v>237</v>
      </c>
      <c r="AU1657" s="221" t="s">
        <v>86</v>
      </c>
      <c r="AV1657" s="13" t="s">
        <v>84</v>
      </c>
      <c r="AW1657" s="13" t="s">
        <v>32</v>
      </c>
      <c r="AX1657" s="13" t="s">
        <v>76</v>
      </c>
      <c r="AY1657" s="221" t="s">
        <v>135</v>
      </c>
    </row>
    <row r="1658" spans="2:51" s="14" customFormat="1" ht="12">
      <c r="B1658" s="222"/>
      <c r="C1658" s="223"/>
      <c r="D1658" s="194" t="s">
        <v>237</v>
      </c>
      <c r="E1658" s="224" t="s">
        <v>1</v>
      </c>
      <c r="F1658" s="225" t="s">
        <v>1279</v>
      </c>
      <c r="G1658" s="223"/>
      <c r="H1658" s="226">
        <v>28.95</v>
      </c>
      <c r="I1658" s="227"/>
      <c r="J1658" s="223"/>
      <c r="K1658" s="223"/>
      <c r="L1658" s="228"/>
      <c r="M1658" s="229"/>
      <c r="N1658" s="230"/>
      <c r="O1658" s="230"/>
      <c r="P1658" s="230"/>
      <c r="Q1658" s="230"/>
      <c r="R1658" s="230"/>
      <c r="S1658" s="230"/>
      <c r="T1658" s="231"/>
      <c r="AT1658" s="232" t="s">
        <v>237</v>
      </c>
      <c r="AU1658" s="232" t="s">
        <v>86</v>
      </c>
      <c r="AV1658" s="14" t="s">
        <v>86</v>
      </c>
      <c r="AW1658" s="14" t="s">
        <v>32</v>
      </c>
      <c r="AX1658" s="14" t="s">
        <v>76</v>
      </c>
      <c r="AY1658" s="232" t="s">
        <v>135</v>
      </c>
    </row>
    <row r="1659" spans="2:51" s="13" customFormat="1" ht="12">
      <c r="B1659" s="212"/>
      <c r="C1659" s="213"/>
      <c r="D1659" s="194" t="s">
        <v>237</v>
      </c>
      <c r="E1659" s="214" t="s">
        <v>1</v>
      </c>
      <c r="F1659" s="215" t="s">
        <v>1276</v>
      </c>
      <c r="G1659" s="213"/>
      <c r="H1659" s="214" t="s">
        <v>1</v>
      </c>
      <c r="I1659" s="216"/>
      <c r="J1659" s="213"/>
      <c r="K1659" s="213"/>
      <c r="L1659" s="217"/>
      <c r="M1659" s="218"/>
      <c r="N1659" s="219"/>
      <c r="O1659" s="219"/>
      <c r="P1659" s="219"/>
      <c r="Q1659" s="219"/>
      <c r="R1659" s="219"/>
      <c r="S1659" s="219"/>
      <c r="T1659" s="220"/>
      <c r="AT1659" s="221" t="s">
        <v>237</v>
      </c>
      <c r="AU1659" s="221" t="s">
        <v>86</v>
      </c>
      <c r="AV1659" s="13" t="s">
        <v>84</v>
      </c>
      <c r="AW1659" s="13" t="s">
        <v>32</v>
      </c>
      <c r="AX1659" s="13" t="s">
        <v>76</v>
      </c>
      <c r="AY1659" s="221" t="s">
        <v>135</v>
      </c>
    </row>
    <row r="1660" spans="2:51" s="13" customFormat="1" ht="12">
      <c r="B1660" s="212"/>
      <c r="C1660" s="213"/>
      <c r="D1660" s="194" t="s">
        <v>237</v>
      </c>
      <c r="E1660" s="214" t="s">
        <v>1</v>
      </c>
      <c r="F1660" s="215" t="s">
        <v>1068</v>
      </c>
      <c r="G1660" s="213"/>
      <c r="H1660" s="214" t="s">
        <v>1</v>
      </c>
      <c r="I1660" s="216"/>
      <c r="J1660" s="213"/>
      <c r="K1660" s="213"/>
      <c r="L1660" s="217"/>
      <c r="M1660" s="218"/>
      <c r="N1660" s="219"/>
      <c r="O1660" s="219"/>
      <c r="P1660" s="219"/>
      <c r="Q1660" s="219"/>
      <c r="R1660" s="219"/>
      <c r="S1660" s="219"/>
      <c r="T1660" s="220"/>
      <c r="AT1660" s="221" t="s">
        <v>237</v>
      </c>
      <c r="AU1660" s="221" t="s">
        <v>86</v>
      </c>
      <c r="AV1660" s="13" t="s">
        <v>84</v>
      </c>
      <c r="AW1660" s="13" t="s">
        <v>32</v>
      </c>
      <c r="AX1660" s="13" t="s">
        <v>76</v>
      </c>
      <c r="AY1660" s="221" t="s">
        <v>135</v>
      </c>
    </row>
    <row r="1661" spans="2:51" s="14" customFormat="1" ht="12">
      <c r="B1661" s="222"/>
      <c r="C1661" s="223"/>
      <c r="D1661" s="194" t="s">
        <v>237</v>
      </c>
      <c r="E1661" s="224" t="s">
        <v>1</v>
      </c>
      <c r="F1661" s="225" t="s">
        <v>1284</v>
      </c>
      <c r="G1661" s="223"/>
      <c r="H1661" s="226">
        <v>4.22</v>
      </c>
      <c r="I1661" s="227"/>
      <c r="J1661" s="223"/>
      <c r="K1661" s="223"/>
      <c r="L1661" s="228"/>
      <c r="M1661" s="229"/>
      <c r="N1661" s="230"/>
      <c r="O1661" s="230"/>
      <c r="P1661" s="230"/>
      <c r="Q1661" s="230"/>
      <c r="R1661" s="230"/>
      <c r="S1661" s="230"/>
      <c r="T1661" s="231"/>
      <c r="AT1661" s="232" t="s">
        <v>237</v>
      </c>
      <c r="AU1661" s="232" t="s">
        <v>86</v>
      </c>
      <c r="AV1661" s="14" t="s">
        <v>86</v>
      </c>
      <c r="AW1661" s="14" t="s">
        <v>32</v>
      </c>
      <c r="AX1661" s="14" t="s">
        <v>76</v>
      </c>
      <c r="AY1661" s="232" t="s">
        <v>135</v>
      </c>
    </row>
    <row r="1662" spans="2:51" s="13" customFormat="1" ht="12">
      <c r="B1662" s="212"/>
      <c r="C1662" s="213"/>
      <c r="D1662" s="194" t="s">
        <v>237</v>
      </c>
      <c r="E1662" s="214" t="s">
        <v>1</v>
      </c>
      <c r="F1662" s="215" t="s">
        <v>1066</v>
      </c>
      <c r="G1662" s="213"/>
      <c r="H1662" s="214" t="s">
        <v>1</v>
      </c>
      <c r="I1662" s="216"/>
      <c r="J1662" s="213"/>
      <c r="K1662" s="213"/>
      <c r="L1662" s="217"/>
      <c r="M1662" s="218"/>
      <c r="N1662" s="219"/>
      <c r="O1662" s="219"/>
      <c r="P1662" s="219"/>
      <c r="Q1662" s="219"/>
      <c r="R1662" s="219"/>
      <c r="S1662" s="219"/>
      <c r="T1662" s="220"/>
      <c r="AT1662" s="221" t="s">
        <v>237</v>
      </c>
      <c r="AU1662" s="221" t="s">
        <v>86</v>
      </c>
      <c r="AV1662" s="13" t="s">
        <v>84</v>
      </c>
      <c r="AW1662" s="13" t="s">
        <v>32</v>
      </c>
      <c r="AX1662" s="13" t="s">
        <v>76</v>
      </c>
      <c r="AY1662" s="221" t="s">
        <v>135</v>
      </c>
    </row>
    <row r="1663" spans="2:51" s="14" customFormat="1" ht="12">
      <c r="B1663" s="222"/>
      <c r="C1663" s="223"/>
      <c r="D1663" s="194" t="s">
        <v>237</v>
      </c>
      <c r="E1663" s="224" t="s">
        <v>1</v>
      </c>
      <c r="F1663" s="225" t="s">
        <v>1284</v>
      </c>
      <c r="G1663" s="223"/>
      <c r="H1663" s="226">
        <v>4.22</v>
      </c>
      <c r="I1663" s="227"/>
      <c r="J1663" s="223"/>
      <c r="K1663" s="223"/>
      <c r="L1663" s="228"/>
      <c r="M1663" s="229"/>
      <c r="N1663" s="230"/>
      <c r="O1663" s="230"/>
      <c r="P1663" s="230"/>
      <c r="Q1663" s="230"/>
      <c r="R1663" s="230"/>
      <c r="S1663" s="230"/>
      <c r="T1663" s="231"/>
      <c r="AT1663" s="232" t="s">
        <v>237</v>
      </c>
      <c r="AU1663" s="232" t="s">
        <v>86</v>
      </c>
      <c r="AV1663" s="14" t="s">
        <v>86</v>
      </c>
      <c r="AW1663" s="14" t="s">
        <v>32</v>
      </c>
      <c r="AX1663" s="14" t="s">
        <v>76</v>
      </c>
      <c r="AY1663" s="232" t="s">
        <v>135</v>
      </c>
    </row>
    <row r="1664" spans="2:51" s="13" customFormat="1" ht="12">
      <c r="B1664" s="212"/>
      <c r="C1664" s="213"/>
      <c r="D1664" s="194" t="s">
        <v>237</v>
      </c>
      <c r="E1664" s="214" t="s">
        <v>1</v>
      </c>
      <c r="F1664" s="215" t="s">
        <v>747</v>
      </c>
      <c r="G1664" s="213"/>
      <c r="H1664" s="214" t="s">
        <v>1</v>
      </c>
      <c r="I1664" s="216"/>
      <c r="J1664" s="213"/>
      <c r="K1664" s="213"/>
      <c r="L1664" s="217"/>
      <c r="M1664" s="218"/>
      <c r="N1664" s="219"/>
      <c r="O1664" s="219"/>
      <c r="P1664" s="219"/>
      <c r="Q1664" s="219"/>
      <c r="R1664" s="219"/>
      <c r="S1664" s="219"/>
      <c r="T1664" s="220"/>
      <c r="AT1664" s="221" t="s">
        <v>237</v>
      </c>
      <c r="AU1664" s="221" t="s">
        <v>86</v>
      </c>
      <c r="AV1664" s="13" t="s">
        <v>84</v>
      </c>
      <c r="AW1664" s="13" t="s">
        <v>32</v>
      </c>
      <c r="AX1664" s="13" t="s">
        <v>76</v>
      </c>
      <c r="AY1664" s="221" t="s">
        <v>135</v>
      </c>
    </row>
    <row r="1665" spans="2:51" s="14" customFormat="1" ht="12">
      <c r="B1665" s="222"/>
      <c r="C1665" s="223"/>
      <c r="D1665" s="194" t="s">
        <v>237</v>
      </c>
      <c r="E1665" s="224" t="s">
        <v>1</v>
      </c>
      <c r="F1665" s="225" t="s">
        <v>748</v>
      </c>
      <c r="G1665" s="223"/>
      <c r="H1665" s="226">
        <v>45.6</v>
      </c>
      <c r="I1665" s="227"/>
      <c r="J1665" s="223"/>
      <c r="K1665" s="223"/>
      <c r="L1665" s="228"/>
      <c r="M1665" s="229"/>
      <c r="N1665" s="230"/>
      <c r="O1665" s="230"/>
      <c r="P1665" s="230"/>
      <c r="Q1665" s="230"/>
      <c r="R1665" s="230"/>
      <c r="S1665" s="230"/>
      <c r="T1665" s="231"/>
      <c r="AT1665" s="232" t="s">
        <v>237</v>
      </c>
      <c r="AU1665" s="232" t="s">
        <v>86</v>
      </c>
      <c r="AV1665" s="14" t="s">
        <v>86</v>
      </c>
      <c r="AW1665" s="14" t="s">
        <v>32</v>
      </c>
      <c r="AX1665" s="14" t="s">
        <v>76</v>
      </c>
      <c r="AY1665" s="232" t="s">
        <v>135</v>
      </c>
    </row>
    <row r="1666" spans="2:51" s="15" customFormat="1" ht="12">
      <c r="B1666" s="233"/>
      <c r="C1666" s="234"/>
      <c r="D1666" s="194" t="s">
        <v>237</v>
      </c>
      <c r="E1666" s="235" t="s">
        <v>1</v>
      </c>
      <c r="F1666" s="236" t="s">
        <v>240</v>
      </c>
      <c r="G1666" s="234"/>
      <c r="H1666" s="237">
        <v>250.71999999999997</v>
      </c>
      <c r="I1666" s="238"/>
      <c r="J1666" s="234"/>
      <c r="K1666" s="234"/>
      <c r="L1666" s="239"/>
      <c r="M1666" s="240"/>
      <c r="N1666" s="241"/>
      <c r="O1666" s="241"/>
      <c r="P1666" s="241"/>
      <c r="Q1666" s="241"/>
      <c r="R1666" s="241"/>
      <c r="S1666" s="241"/>
      <c r="T1666" s="242"/>
      <c r="AT1666" s="243" t="s">
        <v>237</v>
      </c>
      <c r="AU1666" s="243" t="s">
        <v>86</v>
      </c>
      <c r="AV1666" s="15" t="s">
        <v>140</v>
      </c>
      <c r="AW1666" s="15" t="s">
        <v>32</v>
      </c>
      <c r="AX1666" s="15" t="s">
        <v>84</v>
      </c>
      <c r="AY1666" s="243" t="s">
        <v>135</v>
      </c>
    </row>
    <row r="1667" spans="1:65" s="2" customFormat="1" ht="24.2" customHeight="1">
      <c r="A1667" s="35"/>
      <c r="B1667" s="36"/>
      <c r="C1667" s="180" t="s">
        <v>930</v>
      </c>
      <c r="D1667" s="180" t="s">
        <v>136</v>
      </c>
      <c r="E1667" s="181" t="s">
        <v>1688</v>
      </c>
      <c r="F1667" s="182" t="s">
        <v>1689</v>
      </c>
      <c r="G1667" s="183" t="s">
        <v>269</v>
      </c>
      <c r="H1667" s="184">
        <v>249.264</v>
      </c>
      <c r="I1667" s="185"/>
      <c r="J1667" s="186">
        <f>ROUND(I1667*H1667,2)</f>
        <v>0</v>
      </c>
      <c r="K1667" s="187"/>
      <c r="L1667" s="40"/>
      <c r="M1667" s="188" t="s">
        <v>1</v>
      </c>
      <c r="N1667" s="189" t="s">
        <v>41</v>
      </c>
      <c r="O1667" s="72"/>
      <c r="P1667" s="190">
        <f>O1667*H1667</f>
        <v>0</v>
      </c>
      <c r="Q1667" s="190">
        <v>0</v>
      </c>
      <c r="R1667" s="190">
        <f>Q1667*H1667</f>
        <v>0</v>
      </c>
      <c r="S1667" s="190">
        <v>0</v>
      </c>
      <c r="T1667" s="191">
        <f>S1667*H1667</f>
        <v>0</v>
      </c>
      <c r="U1667" s="35"/>
      <c r="V1667" s="35"/>
      <c r="W1667" s="35"/>
      <c r="X1667" s="35"/>
      <c r="Y1667" s="35"/>
      <c r="Z1667" s="35"/>
      <c r="AA1667" s="35"/>
      <c r="AB1667" s="35"/>
      <c r="AC1667" s="35"/>
      <c r="AD1667" s="35"/>
      <c r="AE1667" s="35"/>
      <c r="AR1667" s="192" t="s">
        <v>171</v>
      </c>
      <c r="AT1667" s="192" t="s">
        <v>136</v>
      </c>
      <c r="AU1667" s="192" t="s">
        <v>86</v>
      </c>
      <c r="AY1667" s="18" t="s">
        <v>135</v>
      </c>
      <c r="BE1667" s="193">
        <f>IF(N1667="základní",J1667,0)</f>
        <v>0</v>
      </c>
      <c r="BF1667" s="193">
        <f>IF(N1667="snížená",J1667,0)</f>
        <v>0</v>
      </c>
      <c r="BG1667" s="193">
        <f>IF(N1667="zákl. přenesená",J1667,0)</f>
        <v>0</v>
      </c>
      <c r="BH1667" s="193">
        <f>IF(N1667="sníž. přenesená",J1667,0)</f>
        <v>0</v>
      </c>
      <c r="BI1667" s="193">
        <f>IF(N1667="nulová",J1667,0)</f>
        <v>0</v>
      </c>
      <c r="BJ1667" s="18" t="s">
        <v>84</v>
      </c>
      <c r="BK1667" s="193">
        <f>ROUND(I1667*H1667,2)</f>
        <v>0</v>
      </c>
      <c r="BL1667" s="18" t="s">
        <v>171</v>
      </c>
      <c r="BM1667" s="192" t="s">
        <v>1690</v>
      </c>
    </row>
    <row r="1668" spans="2:51" s="13" customFormat="1" ht="12">
      <c r="B1668" s="212"/>
      <c r="C1668" s="213"/>
      <c r="D1668" s="194" t="s">
        <v>237</v>
      </c>
      <c r="E1668" s="214" t="s">
        <v>1</v>
      </c>
      <c r="F1668" s="215" t="s">
        <v>299</v>
      </c>
      <c r="G1668" s="213"/>
      <c r="H1668" s="214" t="s">
        <v>1</v>
      </c>
      <c r="I1668" s="216"/>
      <c r="J1668" s="213"/>
      <c r="K1668" s="213"/>
      <c r="L1668" s="217"/>
      <c r="M1668" s="218"/>
      <c r="N1668" s="219"/>
      <c r="O1668" s="219"/>
      <c r="P1668" s="219"/>
      <c r="Q1668" s="219"/>
      <c r="R1668" s="219"/>
      <c r="S1668" s="219"/>
      <c r="T1668" s="220"/>
      <c r="AT1668" s="221" t="s">
        <v>237</v>
      </c>
      <c r="AU1668" s="221" t="s">
        <v>86</v>
      </c>
      <c r="AV1668" s="13" t="s">
        <v>84</v>
      </c>
      <c r="AW1668" s="13" t="s">
        <v>32</v>
      </c>
      <c r="AX1668" s="13" t="s">
        <v>76</v>
      </c>
      <c r="AY1668" s="221" t="s">
        <v>135</v>
      </c>
    </row>
    <row r="1669" spans="2:51" s="14" customFormat="1" ht="12">
      <c r="B1669" s="222"/>
      <c r="C1669" s="223"/>
      <c r="D1669" s="194" t="s">
        <v>237</v>
      </c>
      <c r="E1669" s="224" t="s">
        <v>1</v>
      </c>
      <c r="F1669" s="225" t="s">
        <v>300</v>
      </c>
      <c r="G1669" s="223"/>
      <c r="H1669" s="226">
        <v>209.52</v>
      </c>
      <c r="I1669" s="227"/>
      <c r="J1669" s="223"/>
      <c r="K1669" s="223"/>
      <c r="L1669" s="228"/>
      <c r="M1669" s="229"/>
      <c r="N1669" s="230"/>
      <c r="O1669" s="230"/>
      <c r="P1669" s="230"/>
      <c r="Q1669" s="230"/>
      <c r="R1669" s="230"/>
      <c r="S1669" s="230"/>
      <c r="T1669" s="231"/>
      <c r="AT1669" s="232" t="s">
        <v>237</v>
      </c>
      <c r="AU1669" s="232" t="s">
        <v>86</v>
      </c>
      <c r="AV1669" s="14" t="s">
        <v>86</v>
      </c>
      <c r="AW1669" s="14" t="s">
        <v>32</v>
      </c>
      <c r="AX1669" s="14" t="s">
        <v>76</v>
      </c>
      <c r="AY1669" s="232" t="s">
        <v>135</v>
      </c>
    </row>
    <row r="1670" spans="2:51" s="13" customFormat="1" ht="12">
      <c r="B1670" s="212"/>
      <c r="C1670" s="213"/>
      <c r="D1670" s="194" t="s">
        <v>237</v>
      </c>
      <c r="E1670" s="214" t="s">
        <v>1</v>
      </c>
      <c r="F1670" s="215" t="s">
        <v>581</v>
      </c>
      <c r="G1670" s="213"/>
      <c r="H1670" s="214" t="s">
        <v>1</v>
      </c>
      <c r="I1670" s="216"/>
      <c r="J1670" s="213"/>
      <c r="K1670" s="213"/>
      <c r="L1670" s="217"/>
      <c r="M1670" s="218"/>
      <c r="N1670" s="219"/>
      <c r="O1670" s="219"/>
      <c r="P1670" s="219"/>
      <c r="Q1670" s="219"/>
      <c r="R1670" s="219"/>
      <c r="S1670" s="219"/>
      <c r="T1670" s="220"/>
      <c r="AT1670" s="221" t="s">
        <v>237</v>
      </c>
      <c r="AU1670" s="221" t="s">
        <v>86</v>
      </c>
      <c r="AV1670" s="13" t="s">
        <v>84</v>
      </c>
      <c r="AW1670" s="13" t="s">
        <v>32</v>
      </c>
      <c r="AX1670" s="13" t="s">
        <v>76</v>
      </c>
      <c r="AY1670" s="221" t="s">
        <v>135</v>
      </c>
    </row>
    <row r="1671" spans="2:51" s="14" customFormat="1" ht="12">
      <c r="B1671" s="222"/>
      <c r="C1671" s="223"/>
      <c r="D1671" s="194" t="s">
        <v>237</v>
      </c>
      <c r="E1671" s="224" t="s">
        <v>1</v>
      </c>
      <c r="F1671" s="225" t="s">
        <v>306</v>
      </c>
      <c r="G1671" s="223"/>
      <c r="H1671" s="226">
        <v>39.744</v>
      </c>
      <c r="I1671" s="227"/>
      <c r="J1671" s="223"/>
      <c r="K1671" s="223"/>
      <c r="L1671" s="228"/>
      <c r="M1671" s="229"/>
      <c r="N1671" s="230"/>
      <c r="O1671" s="230"/>
      <c r="P1671" s="230"/>
      <c r="Q1671" s="230"/>
      <c r="R1671" s="230"/>
      <c r="S1671" s="230"/>
      <c r="T1671" s="231"/>
      <c r="AT1671" s="232" t="s">
        <v>237</v>
      </c>
      <c r="AU1671" s="232" t="s">
        <v>86</v>
      </c>
      <c r="AV1671" s="14" t="s">
        <v>86</v>
      </c>
      <c r="AW1671" s="14" t="s">
        <v>32</v>
      </c>
      <c r="AX1671" s="14" t="s">
        <v>76</v>
      </c>
      <c r="AY1671" s="232" t="s">
        <v>135</v>
      </c>
    </row>
    <row r="1672" spans="2:51" s="15" customFormat="1" ht="12">
      <c r="B1672" s="233"/>
      <c r="C1672" s="234"/>
      <c r="D1672" s="194" t="s">
        <v>237</v>
      </c>
      <c r="E1672" s="235" t="s">
        <v>1</v>
      </c>
      <c r="F1672" s="236" t="s">
        <v>240</v>
      </c>
      <c r="G1672" s="234"/>
      <c r="H1672" s="237">
        <v>249.264</v>
      </c>
      <c r="I1672" s="238"/>
      <c r="J1672" s="234"/>
      <c r="K1672" s="234"/>
      <c r="L1672" s="239"/>
      <c r="M1672" s="240"/>
      <c r="N1672" s="241"/>
      <c r="O1672" s="241"/>
      <c r="P1672" s="241"/>
      <c r="Q1672" s="241"/>
      <c r="R1672" s="241"/>
      <c r="S1672" s="241"/>
      <c r="T1672" s="242"/>
      <c r="AT1672" s="243" t="s">
        <v>237</v>
      </c>
      <c r="AU1672" s="243" t="s">
        <v>86</v>
      </c>
      <c r="AV1672" s="15" t="s">
        <v>140</v>
      </c>
      <c r="AW1672" s="15" t="s">
        <v>32</v>
      </c>
      <c r="AX1672" s="15" t="s">
        <v>84</v>
      </c>
      <c r="AY1672" s="243" t="s">
        <v>135</v>
      </c>
    </row>
    <row r="1673" spans="1:65" s="2" customFormat="1" ht="21.75" customHeight="1">
      <c r="A1673" s="35"/>
      <c r="B1673" s="36"/>
      <c r="C1673" s="180" t="s">
        <v>1691</v>
      </c>
      <c r="D1673" s="180" t="s">
        <v>136</v>
      </c>
      <c r="E1673" s="181" t="s">
        <v>1692</v>
      </c>
      <c r="F1673" s="182" t="s">
        <v>1693</v>
      </c>
      <c r="G1673" s="183" t="s">
        <v>269</v>
      </c>
      <c r="H1673" s="184">
        <v>249.264</v>
      </c>
      <c r="I1673" s="185"/>
      <c r="J1673" s="186">
        <f>ROUND(I1673*H1673,2)</f>
        <v>0</v>
      </c>
      <c r="K1673" s="187"/>
      <c r="L1673" s="40"/>
      <c r="M1673" s="188" t="s">
        <v>1</v>
      </c>
      <c r="N1673" s="189" t="s">
        <v>41</v>
      </c>
      <c r="O1673" s="72"/>
      <c r="P1673" s="190">
        <f>O1673*H1673</f>
        <v>0</v>
      </c>
      <c r="Q1673" s="190">
        <v>0</v>
      </c>
      <c r="R1673" s="190">
        <f>Q1673*H1673</f>
        <v>0</v>
      </c>
      <c r="S1673" s="190">
        <v>0</v>
      </c>
      <c r="T1673" s="191">
        <f>S1673*H1673</f>
        <v>0</v>
      </c>
      <c r="U1673" s="35"/>
      <c r="V1673" s="35"/>
      <c r="W1673" s="35"/>
      <c r="X1673" s="35"/>
      <c r="Y1673" s="35"/>
      <c r="Z1673" s="35"/>
      <c r="AA1673" s="35"/>
      <c r="AB1673" s="35"/>
      <c r="AC1673" s="35"/>
      <c r="AD1673" s="35"/>
      <c r="AE1673" s="35"/>
      <c r="AR1673" s="192" t="s">
        <v>171</v>
      </c>
      <c r="AT1673" s="192" t="s">
        <v>136</v>
      </c>
      <c r="AU1673" s="192" t="s">
        <v>86</v>
      </c>
      <c r="AY1673" s="18" t="s">
        <v>135</v>
      </c>
      <c r="BE1673" s="193">
        <f>IF(N1673="základní",J1673,0)</f>
        <v>0</v>
      </c>
      <c r="BF1673" s="193">
        <f>IF(N1673="snížená",J1673,0)</f>
        <v>0</v>
      </c>
      <c r="BG1673" s="193">
        <f>IF(N1673="zákl. přenesená",J1673,0)</f>
        <v>0</v>
      </c>
      <c r="BH1673" s="193">
        <f>IF(N1673="sníž. přenesená",J1673,0)</f>
        <v>0</v>
      </c>
      <c r="BI1673" s="193">
        <f>IF(N1673="nulová",J1673,0)</f>
        <v>0</v>
      </c>
      <c r="BJ1673" s="18" t="s">
        <v>84</v>
      </c>
      <c r="BK1673" s="193">
        <f>ROUND(I1673*H1673,2)</f>
        <v>0</v>
      </c>
      <c r="BL1673" s="18" t="s">
        <v>171</v>
      </c>
      <c r="BM1673" s="192" t="s">
        <v>1694</v>
      </c>
    </row>
    <row r="1674" spans="2:51" s="13" customFormat="1" ht="12">
      <c r="B1674" s="212"/>
      <c r="C1674" s="213"/>
      <c r="D1674" s="194" t="s">
        <v>237</v>
      </c>
      <c r="E1674" s="214" t="s">
        <v>1</v>
      </c>
      <c r="F1674" s="215" t="s">
        <v>299</v>
      </c>
      <c r="G1674" s="213"/>
      <c r="H1674" s="214" t="s">
        <v>1</v>
      </c>
      <c r="I1674" s="216"/>
      <c r="J1674" s="213"/>
      <c r="K1674" s="213"/>
      <c r="L1674" s="217"/>
      <c r="M1674" s="218"/>
      <c r="N1674" s="219"/>
      <c r="O1674" s="219"/>
      <c r="P1674" s="219"/>
      <c r="Q1674" s="219"/>
      <c r="R1674" s="219"/>
      <c r="S1674" s="219"/>
      <c r="T1674" s="220"/>
      <c r="AT1674" s="221" t="s">
        <v>237</v>
      </c>
      <c r="AU1674" s="221" t="s">
        <v>86</v>
      </c>
      <c r="AV1674" s="13" t="s">
        <v>84</v>
      </c>
      <c r="AW1674" s="13" t="s">
        <v>32</v>
      </c>
      <c r="AX1674" s="13" t="s">
        <v>76</v>
      </c>
      <c r="AY1674" s="221" t="s">
        <v>135</v>
      </c>
    </row>
    <row r="1675" spans="2:51" s="14" customFormat="1" ht="12">
      <c r="B1675" s="222"/>
      <c r="C1675" s="223"/>
      <c r="D1675" s="194" t="s">
        <v>237</v>
      </c>
      <c r="E1675" s="224" t="s">
        <v>1</v>
      </c>
      <c r="F1675" s="225" t="s">
        <v>300</v>
      </c>
      <c r="G1675" s="223"/>
      <c r="H1675" s="226">
        <v>209.52</v>
      </c>
      <c r="I1675" s="227"/>
      <c r="J1675" s="223"/>
      <c r="K1675" s="223"/>
      <c r="L1675" s="228"/>
      <c r="M1675" s="229"/>
      <c r="N1675" s="230"/>
      <c r="O1675" s="230"/>
      <c r="P1675" s="230"/>
      <c r="Q1675" s="230"/>
      <c r="R1675" s="230"/>
      <c r="S1675" s="230"/>
      <c r="T1675" s="231"/>
      <c r="AT1675" s="232" t="s">
        <v>237</v>
      </c>
      <c r="AU1675" s="232" t="s">
        <v>86</v>
      </c>
      <c r="AV1675" s="14" t="s">
        <v>86</v>
      </c>
      <c r="AW1675" s="14" t="s">
        <v>32</v>
      </c>
      <c r="AX1675" s="14" t="s">
        <v>76</v>
      </c>
      <c r="AY1675" s="232" t="s">
        <v>135</v>
      </c>
    </row>
    <row r="1676" spans="2:51" s="13" customFormat="1" ht="12">
      <c r="B1676" s="212"/>
      <c r="C1676" s="213"/>
      <c r="D1676" s="194" t="s">
        <v>237</v>
      </c>
      <c r="E1676" s="214" t="s">
        <v>1</v>
      </c>
      <c r="F1676" s="215" t="s">
        <v>581</v>
      </c>
      <c r="G1676" s="213"/>
      <c r="H1676" s="214" t="s">
        <v>1</v>
      </c>
      <c r="I1676" s="216"/>
      <c r="J1676" s="213"/>
      <c r="K1676" s="213"/>
      <c r="L1676" s="217"/>
      <c r="M1676" s="218"/>
      <c r="N1676" s="219"/>
      <c r="O1676" s="219"/>
      <c r="P1676" s="219"/>
      <c r="Q1676" s="219"/>
      <c r="R1676" s="219"/>
      <c r="S1676" s="219"/>
      <c r="T1676" s="220"/>
      <c r="AT1676" s="221" t="s">
        <v>237</v>
      </c>
      <c r="AU1676" s="221" t="s">
        <v>86</v>
      </c>
      <c r="AV1676" s="13" t="s">
        <v>84</v>
      </c>
      <c r="AW1676" s="13" t="s">
        <v>32</v>
      </c>
      <c r="AX1676" s="13" t="s">
        <v>76</v>
      </c>
      <c r="AY1676" s="221" t="s">
        <v>135</v>
      </c>
    </row>
    <row r="1677" spans="2:51" s="14" customFormat="1" ht="12">
      <c r="B1677" s="222"/>
      <c r="C1677" s="223"/>
      <c r="D1677" s="194" t="s">
        <v>237</v>
      </c>
      <c r="E1677" s="224" t="s">
        <v>1</v>
      </c>
      <c r="F1677" s="225" t="s">
        <v>306</v>
      </c>
      <c r="G1677" s="223"/>
      <c r="H1677" s="226">
        <v>39.744</v>
      </c>
      <c r="I1677" s="227"/>
      <c r="J1677" s="223"/>
      <c r="K1677" s="223"/>
      <c r="L1677" s="228"/>
      <c r="M1677" s="229"/>
      <c r="N1677" s="230"/>
      <c r="O1677" s="230"/>
      <c r="P1677" s="230"/>
      <c r="Q1677" s="230"/>
      <c r="R1677" s="230"/>
      <c r="S1677" s="230"/>
      <c r="T1677" s="231"/>
      <c r="AT1677" s="232" t="s">
        <v>237</v>
      </c>
      <c r="AU1677" s="232" t="s">
        <v>86</v>
      </c>
      <c r="AV1677" s="14" t="s">
        <v>86</v>
      </c>
      <c r="AW1677" s="14" t="s">
        <v>32</v>
      </c>
      <c r="AX1677" s="14" t="s">
        <v>76</v>
      </c>
      <c r="AY1677" s="232" t="s">
        <v>135</v>
      </c>
    </row>
    <row r="1678" spans="2:51" s="15" customFormat="1" ht="12">
      <c r="B1678" s="233"/>
      <c r="C1678" s="234"/>
      <c r="D1678" s="194" t="s">
        <v>237</v>
      </c>
      <c r="E1678" s="235" t="s">
        <v>1</v>
      </c>
      <c r="F1678" s="236" t="s">
        <v>240</v>
      </c>
      <c r="G1678" s="234"/>
      <c r="H1678" s="237">
        <v>249.264</v>
      </c>
      <c r="I1678" s="238"/>
      <c r="J1678" s="234"/>
      <c r="K1678" s="234"/>
      <c r="L1678" s="239"/>
      <c r="M1678" s="240"/>
      <c r="N1678" s="241"/>
      <c r="O1678" s="241"/>
      <c r="P1678" s="241"/>
      <c r="Q1678" s="241"/>
      <c r="R1678" s="241"/>
      <c r="S1678" s="241"/>
      <c r="T1678" s="242"/>
      <c r="AT1678" s="243" t="s">
        <v>237</v>
      </c>
      <c r="AU1678" s="243" t="s">
        <v>86</v>
      </c>
      <c r="AV1678" s="15" t="s">
        <v>140</v>
      </c>
      <c r="AW1678" s="15" t="s">
        <v>32</v>
      </c>
      <c r="AX1678" s="15" t="s">
        <v>84</v>
      </c>
      <c r="AY1678" s="243" t="s">
        <v>135</v>
      </c>
    </row>
    <row r="1679" spans="1:65" s="2" customFormat="1" ht="24.2" customHeight="1">
      <c r="A1679" s="35"/>
      <c r="B1679" s="36"/>
      <c r="C1679" s="180" t="s">
        <v>934</v>
      </c>
      <c r="D1679" s="180" t="s">
        <v>136</v>
      </c>
      <c r="E1679" s="181" t="s">
        <v>1695</v>
      </c>
      <c r="F1679" s="182" t="s">
        <v>1696</v>
      </c>
      <c r="G1679" s="183" t="s">
        <v>269</v>
      </c>
      <c r="H1679" s="184">
        <v>6.32</v>
      </c>
      <c r="I1679" s="185"/>
      <c r="J1679" s="186">
        <f>ROUND(I1679*H1679,2)</f>
        <v>0</v>
      </c>
      <c r="K1679" s="187"/>
      <c r="L1679" s="40"/>
      <c r="M1679" s="188" t="s">
        <v>1</v>
      </c>
      <c r="N1679" s="189" t="s">
        <v>41</v>
      </c>
      <c r="O1679" s="72"/>
      <c r="P1679" s="190">
        <f>O1679*H1679</f>
        <v>0</v>
      </c>
      <c r="Q1679" s="190">
        <v>0</v>
      </c>
      <c r="R1679" s="190">
        <f>Q1679*H1679</f>
        <v>0</v>
      </c>
      <c r="S1679" s="190">
        <v>0</v>
      </c>
      <c r="T1679" s="191">
        <f>S1679*H1679</f>
        <v>0</v>
      </c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R1679" s="192" t="s">
        <v>171</v>
      </c>
      <c r="AT1679" s="192" t="s">
        <v>136</v>
      </c>
      <c r="AU1679" s="192" t="s">
        <v>86</v>
      </c>
      <c r="AY1679" s="18" t="s">
        <v>135</v>
      </c>
      <c r="BE1679" s="193">
        <f>IF(N1679="základní",J1679,0)</f>
        <v>0</v>
      </c>
      <c r="BF1679" s="193">
        <f>IF(N1679="snížená",J1679,0)</f>
        <v>0</v>
      </c>
      <c r="BG1679" s="193">
        <f>IF(N1679="zákl. přenesená",J1679,0)</f>
        <v>0</v>
      </c>
      <c r="BH1679" s="193">
        <f>IF(N1679="sníž. přenesená",J1679,0)</f>
        <v>0</v>
      </c>
      <c r="BI1679" s="193">
        <f>IF(N1679="nulová",J1679,0)</f>
        <v>0</v>
      </c>
      <c r="BJ1679" s="18" t="s">
        <v>84</v>
      </c>
      <c r="BK1679" s="193">
        <f>ROUND(I1679*H1679,2)</f>
        <v>0</v>
      </c>
      <c r="BL1679" s="18" t="s">
        <v>171</v>
      </c>
      <c r="BM1679" s="192" t="s">
        <v>1697</v>
      </c>
    </row>
    <row r="1680" spans="2:51" s="13" customFormat="1" ht="12">
      <c r="B1680" s="212"/>
      <c r="C1680" s="213"/>
      <c r="D1680" s="194" t="s">
        <v>237</v>
      </c>
      <c r="E1680" s="214" t="s">
        <v>1</v>
      </c>
      <c r="F1680" s="215" t="s">
        <v>1698</v>
      </c>
      <c r="G1680" s="213"/>
      <c r="H1680" s="214" t="s">
        <v>1</v>
      </c>
      <c r="I1680" s="216"/>
      <c r="J1680" s="213"/>
      <c r="K1680" s="213"/>
      <c r="L1680" s="217"/>
      <c r="M1680" s="218"/>
      <c r="N1680" s="219"/>
      <c r="O1680" s="219"/>
      <c r="P1680" s="219"/>
      <c r="Q1680" s="219"/>
      <c r="R1680" s="219"/>
      <c r="S1680" s="219"/>
      <c r="T1680" s="220"/>
      <c r="AT1680" s="221" t="s">
        <v>237</v>
      </c>
      <c r="AU1680" s="221" t="s">
        <v>86</v>
      </c>
      <c r="AV1680" s="13" t="s">
        <v>84</v>
      </c>
      <c r="AW1680" s="13" t="s">
        <v>32</v>
      </c>
      <c r="AX1680" s="13" t="s">
        <v>76</v>
      </c>
      <c r="AY1680" s="221" t="s">
        <v>135</v>
      </c>
    </row>
    <row r="1681" spans="2:51" s="14" customFormat="1" ht="12">
      <c r="B1681" s="222"/>
      <c r="C1681" s="223"/>
      <c r="D1681" s="194" t="s">
        <v>237</v>
      </c>
      <c r="E1681" s="224" t="s">
        <v>1</v>
      </c>
      <c r="F1681" s="225" t="s">
        <v>1699</v>
      </c>
      <c r="G1681" s="223"/>
      <c r="H1681" s="226">
        <v>6.32</v>
      </c>
      <c r="I1681" s="227"/>
      <c r="J1681" s="223"/>
      <c r="K1681" s="223"/>
      <c r="L1681" s="228"/>
      <c r="M1681" s="229"/>
      <c r="N1681" s="230"/>
      <c r="O1681" s="230"/>
      <c r="P1681" s="230"/>
      <c r="Q1681" s="230"/>
      <c r="R1681" s="230"/>
      <c r="S1681" s="230"/>
      <c r="T1681" s="231"/>
      <c r="AT1681" s="232" t="s">
        <v>237</v>
      </c>
      <c r="AU1681" s="232" t="s">
        <v>86</v>
      </c>
      <c r="AV1681" s="14" t="s">
        <v>86</v>
      </c>
      <c r="AW1681" s="14" t="s">
        <v>32</v>
      </c>
      <c r="AX1681" s="14" t="s">
        <v>76</v>
      </c>
      <c r="AY1681" s="232" t="s">
        <v>135</v>
      </c>
    </row>
    <row r="1682" spans="2:51" s="15" customFormat="1" ht="12">
      <c r="B1682" s="233"/>
      <c r="C1682" s="234"/>
      <c r="D1682" s="194" t="s">
        <v>237</v>
      </c>
      <c r="E1682" s="235" t="s">
        <v>1</v>
      </c>
      <c r="F1682" s="236" t="s">
        <v>240</v>
      </c>
      <c r="G1682" s="234"/>
      <c r="H1682" s="237">
        <v>6.32</v>
      </c>
      <c r="I1682" s="238"/>
      <c r="J1682" s="234"/>
      <c r="K1682" s="234"/>
      <c r="L1682" s="239"/>
      <c r="M1682" s="240"/>
      <c r="N1682" s="241"/>
      <c r="O1682" s="241"/>
      <c r="P1682" s="241"/>
      <c r="Q1682" s="241"/>
      <c r="R1682" s="241"/>
      <c r="S1682" s="241"/>
      <c r="T1682" s="242"/>
      <c r="AT1682" s="243" t="s">
        <v>237</v>
      </c>
      <c r="AU1682" s="243" t="s">
        <v>86</v>
      </c>
      <c r="AV1682" s="15" t="s">
        <v>140</v>
      </c>
      <c r="AW1682" s="15" t="s">
        <v>32</v>
      </c>
      <c r="AX1682" s="15" t="s">
        <v>84</v>
      </c>
      <c r="AY1682" s="243" t="s">
        <v>135</v>
      </c>
    </row>
    <row r="1683" spans="1:65" s="2" customFormat="1" ht="24.2" customHeight="1">
      <c r="A1683" s="35"/>
      <c r="B1683" s="36"/>
      <c r="C1683" s="180" t="s">
        <v>1700</v>
      </c>
      <c r="D1683" s="180" t="s">
        <v>136</v>
      </c>
      <c r="E1683" s="181" t="s">
        <v>1701</v>
      </c>
      <c r="F1683" s="182" t="s">
        <v>1702</v>
      </c>
      <c r="G1683" s="183" t="s">
        <v>269</v>
      </c>
      <c r="H1683" s="184">
        <v>6.32</v>
      </c>
      <c r="I1683" s="185"/>
      <c r="J1683" s="186">
        <f>ROUND(I1683*H1683,2)</f>
        <v>0</v>
      </c>
      <c r="K1683" s="187"/>
      <c r="L1683" s="40"/>
      <c r="M1683" s="188" t="s">
        <v>1</v>
      </c>
      <c r="N1683" s="189" t="s">
        <v>41</v>
      </c>
      <c r="O1683" s="72"/>
      <c r="P1683" s="190">
        <f>O1683*H1683</f>
        <v>0</v>
      </c>
      <c r="Q1683" s="190">
        <v>0</v>
      </c>
      <c r="R1683" s="190">
        <f>Q1683*H1683</f>
        <v>0</v>
      </c>
      <c r="S1683" s="190">
        <v>0</v>
      </c>
      <c r="T1683" s="191">
        <f>S1683*H1683</f>
        <v>0</v>
      </c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R1683" s="192" t="s">
        <v>171</v>
      </c>
      <c r="AT1683" s="192" t="s">
        <v>136</v>
      </c>
      <c r="AU1683" s="192" t="s">
        <v>86</v>
      </c>
      <c r="AY1683" s="18" t="s">
        <v>135</v>
      </c>
      <c r="BE1683" s="193">
        <f>IF(N1683="základní",J1683,0)</f>
        <v>0</v>
      </c>
      <c r="BF1683" s="193">
        <f>IF(N1683="snížená",J1683,0)</f>
        <v>0</v>
      </c>
      <c r="BG1683" s="193">
        <f>IF(N1683="zákl. přenesená",J1683,0)</f>
        <v>0</v>
      </c>
      <c r="BH1683" s="193">
        <f>IF(N1683="sníž. přenesená",J1683,0)</f>
        <v>0</v>
      </c>
      <c r="BI1683" s="193">
        <f>IF(N1683="nulová",J1683,0)</f>
        <v>0</v>
      </c>
      <c r="BJ1683" s="18" t="s">
        <v>84</v>
      </c>
      <c r="BK1683" s="193">
        <f>ROUND(I1683*H1683,2)</f>
        <v>0</v>
      </c>
      <c r="BL1683" s="18" t="s">
        <v>171</v>
      </c>
      <c r="BM1683" s="192" t="s">
        <v>1703</v>
      </c>
    </row>
    <row r="1684" spans="2:51" s="13" customFormat="1" ht="12">
      <c r="B1684" s="212"/>
      <c r="C1684" s="213"/>
      <c r="D1684" s="194" t="s">
        <v>237</v>
      </c>
      <c r="E1684" s="214" t="s">
        <v>1</v>
      </c>
      <c r="F1684" s="215" t="s">
        <v>1698</v>
      </c>
      <c r="G1684" s="213"/>
      <c r="H1684" s="214" t="s">
        <v>1</v>
      </c>
      <c r="I1684" s="216"/>
      <c r="J1684" s="213"/>
      <c r="K1684" s="213"/>
      <c r="L1684" s="217"/>
      <c r="M1684" s="218"/>
      <c r="N1684" s="219"/>
      <c r="O1684" s="219"/>
      <c r="P1684" s="219"/>
      <c r="Q1684" s="219"/>
      <c r="R1684" s="219"/>
      <c r="S1684" s="219"/>
      <c r="T1684" s="220"/>
      <c r="AT1684" s="221" t="s">
        <v>237</v>
      </c>
      <c r="AU1684" s="221" t="s">
        <v>86</v>
      </c>
      <c r="AV1684" s="13" t="s">
        <v>84</v>
      </c>
      <c r="AW1684" s="13" t="s">
        <v>32</v>
      </c>
      <c r="AX1684" s="13" t="s">
        <v>76</v>
      </c>
      <c r="AY1684" s="221" t="s">
        <v>135</v>
      </c>
    </row>
    <row r="1685" spans="2:51" s="14" customFormat="1" ht="12">
      <c r="B1685" s="222"/>
      <c r="C1685" s="223"/>
      <c r="D1685" s="194" t="s">
        <v>237</v>
      </c>
      <c r="E1685" s="224" t="s">
        <v>1</v>
      </c>
      <c r="F1685" s="225" t="s">
        <v>1699</v>
      </c>
      <c r="G1685" s="223"/>
      <c r="H1685" s="226">
        <v>6.32</v>
      </c>
      <c r="I1685" s="227"/>
      <c r="J1685" s="223"/>
      <c r="K1685" s="223"/>
      <c r="L1685" s="228"/>
      <c r="M1685" s="229"/>
      <c r="N1685" s="230"/>
      <c r="O1685" s="230"/>
      <c r="P1685" s="230"/>
      <c r="Q1685" s="230"/>
      <c r="R1685" s="230"/>
      <c r="S1685" s="230"/>
      <c r="T1685" s="231"/>
      <c r="AT1685" s="232" t="s">
        <v>237</v>
      </c>
      <c r="AU1685" s="232" t="s">
        <v>86</v>
      </c>
      <c r="AV1685" s="14" t="s">
        <v>86</v>
      </c>
      <c r="AW1685" s="14" t="s">
        <v>32</v>
      </c>
      <c r="AX1685" s="14" t="s">
        <v>76</v>
      </c>
      <c r="AY1685" s="232" t="s">
        <v>135</v>
      </c>
    </row>
    <row r="1686" spans="2:51" s="15" customFormat="1" ht="12">
      <c r="B1686" s="233"/>
      <c r="C1686" s="234"/>
      <c r="D1686" s="194" t="s">
        <v>237</v>
      </c>
      <c r="E1686" s="235" t="s">
        <v>1</v>
      </c>
      <c r="F1686" s="236" t="s">
        <v>240</v>
      </c>
      <c r="G1686" s="234"/>
      <c r="H1686" s="237">
        <v>6.32</v>
      </c>
      <c r="I1686" s="238"/>
      <c r="J1686" s="234"/>
      <c r="K1686" s="234"/>
      <c r="L1686" s="239"/>
      <c r="M1686" s="240"/>
      <c r="N1686" s="241"/>
      <c r="O1686" s="241"/>
      <c r="P1686" s="241"/>
      <c r="Q1686" s="241"/>
      <c r="R1686" s="241"/>
      <c r="S1686" s="241"/>
      <c r="T1686" s="242"/>
      <c r="AT1686" s="243" t="s">
        <v>237</v>
      </c>
      <c r="AU1686" s="243" t="s">
        <v>86</v>
      </c>
      <c r="AV1686" s="15" t="s">
        <v>140</v>
      </c>
      <c r="AW1686" s="15" t="s">
        <v>32</v>
      </c>
      <c r="AX1686" s="15" t="s">
        <v>84</v>
      </c>
      <c r="AY1686" s="243" t="s">
        <v>135</v>
      </c>
    </row>
    <row r="1687" spans="1:65" s="2" customFormat="1" ht="24.2" customHeight="1">
      <c r="A1687" s="35"/>
      <c r="B1687" s="36"/>
      <c r="C1687" s="180" t="s">
        <v>945</v>
      </c>
      <c r="D1687" s="180" t="s">
        <v>136</v>
      </c>
      <c r="E1687" s="181" t="s">
        <v>1704</v>
      </c>
      <c r="F1687" s="182" t="s">
        <v>1705</v>
      </c>
      <c r="G1687" s="183" t="s">
        <v>269</v>
      </c>
      <c r="H1687" s="184">
        <v>6.32</v>
      </c>
      <c r="I1687" s="185"/>
      <c r="J1687" s="186">
        <f>ROUND(I1687*H1687,2)</f>
        <v>0</v>
      </c>
      <c r="K1687" s="187"/>
      <c r="L1687" s="40"/>
      <c r="M1687" s="188" t="s">
        <v>1</v>
      </c>
      <c r="N1687" s="189" t="s">
        <v>41</v>
      </c>
      <c r="O1687" s="72"/>
      <c r="P1687" s="190">
        <f>O1687*H1687</f>
        <v>0</v>
      </c>
      <c r="Q1687" s="190">
        <v>0</v>
      </c>
      <c r="R1687" s="190">
        <f>Q1687*H1687</f>
        <v>0</v>
      </c>
      <c r="S1687" s="190">
        <v>0</v>
      </c>
      <c r="T1687" s="191">
        <f>S1687*H1687</f>
        <v>0</v>
      </c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R1687" s="192" t="s">
        <v>171</v>
      </c>
      <c r="AT1687" s="192" t="s">
        <v>136</v>
      </c>
      <c r="AU1687" s="192" t="s">
        <v>86</v>
      </c>
      <c r="AY1687" s="18" t="s">
        <v>135</v>
      </c>
      <c r="BE1687" s="193">
        <f>IF(N1687="základní",J1687,0)</f>
        <v>0</v>
      </c>
      <c r="BF1687" s="193">
        <f>IF(N1687="snížená",J1687,0)</f>
        <v>0</v>
      </c>
      <c r="BG1687" s="193">
        <f>IF(N1687="zákl. přenesená",J1687,0)</f>
        <v>0</v>
      </c>
      <c r="BH1687" s="193">
        <f>IF(N1687="sníž. přenesená",J1687,0)</f>
        <v>0</v>
      </c>
      <c r="BI1687" s="193">
        <f>IF(N1687="nulová",J1687,0)</f>
        <v>0</v>
      </c>
      <c r="BJ1687" s="18" t="s">
        <v>84</v>
      </c>
      <c r="BK1687" s="193">
        <f>ROUND(I1687*H1687,2)</f>
        <v>0</v>
      </c>
      <c r="BL1687" s="18" t="s">
        <v>171</v>
      </c>
      <c r="BM1687" s="192" t="s">
        <v>1706</v>
      </c>
    </row>
    <row r="1688" spans="2:51" s="13" customFormat="1" ht="12">
      <c r="B1688" s="212"/>
      <c r="C1688" s="213"/>
      <c r="D1688" s="194" t="s">
        <v>237</v>
      </c>
      <c r="E1688" s="214" t="s">
        <v>1</v>
      </c>
      <c r="F1688" s="215" t="s">
        <v>1698</v>
      </c>
      <c r="G1688" s="213"/>
      <c r="H1688" s="214" t="s">
        <v>1</v>
      </c>
      <c r="I1688" s="216"/>
      <c r="J1688" s="213"/>
      <c r="K1688" s="213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237</v>
      </c>
      <c r="AU1688" s="221" t="s">
        <v>86</v>
      </c>
      <c r="AV1688" s="13" t="s">
        <v>84</v>
      </c>
      <c r="AW1688" s="13" t="s">
        <v>32</v>
      </c>
      <c r="AX1688" s="13" t="s">
        <v>76</v>
      </c>
      <c r="AY1688" s="221" t="s">
        <v>135</v>
      </c>
    </row>
    <row r="1689" spans="2:51" s="14" customFormat="1" ht="12">
      <c r="B1689" s="222"/>
      <c r="C1689" s="223"/>
      <c r="D1689" s="194" t="s">
        <v>237</v>
      </c>
      <c r="E1689" s="224" t="s">
        <v>1</v>
      </c>
      <c r="F1689" s="225" t="s">
        <v>1699</v>
      </c>
      <c r="G1689" s="223"/>
      <c r="H1689" s="226">
        <v>6.32</v>
      </c>
      <c r="I1689" s="227"/>
      <c r="J1689" s="223"/>
      <c r="K1689" s="223"/>
      <c r="L1689" s="228"/>
      <c r="M1689" s="229"/>
      <c r="N1689" s="230"/>
      <c r="O1689" s="230"/>
      <c r="P1689" s="230"/>
      <c r="Q1689" s="230"/>
      <c r="R1689" s="230"/>
      <c r="S1689" s="230"/>
      <c r="T1689" s="231"/>
      <c r="AT1689" s="232" t="s">
        <v>237</v>
      </c>
      <c r="AU1689" s="232" t="s">
        <v>86</v>
      </c>
      <c r="AV1689" s="14" t="s">
        <v>86</v>
      </c>
      <c r="AW1689" s="14" t="s">
        <v>32</v>
      </c>
      <c r="AX1689" s="14" t="s">
        <v>76</v>
      </c>
      <c r="AY1689" s="232" t="s">
        <v>135</v>
      </c>
    </row>
    <row r="1690" spans="2:51" s="15" customFormat="1" ht="12">
      <c r="B1690" s="233"/>
      <c r="C1690" s="234"/>
      <c r="D1690" s="194" t="s">
        <v>237</v>
      </c>
      <c r="E1690" s="235" t="s">
        <v>1</v>
      </c>
      <c r="F1690" s="236" t="s">
        <v>240</v>
      </c>
      <c r="G1690" s="234"/>
      <c r="H1690" s="237">
        <v>6.32</v>
      </c>
      <c r="I1690" s="238"/>
      <c r="J1690" s="234"/>
      <c r="K1690" s="234"/>
      <c r="L1690" s="239"/>
      <c r="M1690" s="240"/>
      <c r="N1690" s="241"/>
      <c r="O1690" s="241"/>
      <c r="P1690" s="241"/>
      <c r="Q1690" s="241"/>
      <c r="R1690" s="241"/>
      <c r="S1690" s="241"/>
      <c r="T1690" s="242"/>
      <c r="AT1690" s="243" t="s">
        <v>237</v>
      </c>
      <c r="AU1690" s="243" t="s">
        <v>86</v>
      </c>
      <c r="AV1690" s="15" t="s">
        <v>140</v>
      </c>
      <c r="AW1690" s="15" t="s">
        <v>32</v>
      </c>
      <c r="AX1690" s="15" t="s">
        <v>84</v>
      </c>
      <c r="AY1690" s="243" t="s">
        <v>135</v>
      </c>
    </row>
    <row r="1691" spans="2:63" s="11" customFormat="1" ht="22.9" customHeight="1">
      <c r="B1691" s="166"/>
      <c r="C1691" s="167"/>
      <c r="D1691" s="168" t="s">
        <v>75</v>
      </c>
      <c r="E1691" s="210" t="s">
        <v>1707</v>
      </c>
      <c r="F1691" s="210" t="s">
        <v>1708</v>
      </c>
      <c r="G1691" s="167"/>
      <c r="H1691" s="167"/>
      <c r="I1691" s="170"/>
      <c r="J1691" s="211">
        <f>BK1691</f>
        <v>0</v>
      </c>
      <c r="K1691" s="167"/>
      <c r="L1691" s="172"/>
      <c r="M1691" s="173"/>
      <c r="N1691" s="174"/>
      <c r="O1691" s="174"/>
      <c r="P1691" s="175">
        <f>SUM(P1692:P1773)</f>
        <v>0</v>
      </c>
      <c r="Q1691" s="174"/>
      <c r="R1691" s="175">
        <f>SUM(R1692:R1773)</f>
        <v>0</v>
      </c>
      <c r="S1691" s="174"/>
      <c r="T1691" s="176">
        <f>SUM(T1692:T1773)</f>
        <v>0</v>
      </c>
      <c r="AR1691" s="177" t="s">
        <v>86</v>
      </c>
      <c r="AT1691" s="178" t="s">
        <v>75</v>
      </c>
      <c r="AU1691" s="178" t="s">
        <v>84</v>
      </c>
      <c r="AY1691" s="177" t="s">
        <v>135</v>
      </c>
      <c r="BK1691" s="179">
        <f>SUM(BK1692:BK1773)</f>
        <v>0</v>
      </c>
    </row>
    <row r="1692" spans="1:65" s="2" customFormat="1" ht="24.2" customHeight="1">
      <c r="A1692" s="35"/>
      <c r="B1692" s="36"/>
      <c r="C1692" s="180" t="s">
        <v>1709</v>
      </c>
      <c r="D1692" s="180" t="s">
        <v>136</v>
      </c>
      <c r="E1692" s="181" t="s">
        <v>1710</v>
      </c>
      <c r="F1692" s="182" t="s">
        <v>1711</v>
      </c>
      <c r="G1692" s="183" t="s">
        <v>269</v>
      </c>
      <c r="H1692" s="184">
        <v>306.305</v>
      </c>
      <c r="I1692" s="185"/>
      <c r="J1692" s="186">
        <f>ROUND(I1692*H1692,2)</f>
        <v>0</v>
      </c>
      <c r="K1692" s="187"/>
      <c r="L1692" s="40"/>
      <c r="M1692" s="188" t="s">
        <v>1</v>
      </c>
      <c r="N1692" s="189" t="s">
        <v>41</v>
      </c>
      <c r="O1692" s="72"/>
      <c r="P1692" s="190">
        <f>O1692*H1692</f>
        <v>0</v>
      </c>
      <c r="Q1692" s="190">
        <v>0</v>
      </c>
      <c r="R1692" s="190">
        <f>Q1692*H1692</f>
        <v>0</v>
      </c>
      <c r="S1692" s="190">
        <v>0</v>
      </c>
      <c r="T1692" s="191">
        <f>S1692*H1692</f>
        <v>0</v>
      </c>
      <c r="U1692" s="35"/>
      <c r="V1692" s="35"/>
      <c r="W1692" s="35"/>
      <c r="X1692" s="35"/>
      <c r="Y1692" s="35"/>
      <c r="Z1692" s="35"/>
      <c r="AA1692" s="35"/>
      <c r="AB1692" s="35"/>
      <c r="AC1692" s="35"/>
      <c r="AD1692" s="35"/>
      <c r="AE1692" s="35"/>
      <c r="AR1692" s="192" t="s">
        <v>171</v>
      </c>
      <c r="AT1692" s="192" t="s">
        <v>136</v>
      </c>
      <c r="AU1692" s="192" t="s">
        <v>86</v>
      </c>
      <c r="AY1692" s="18" t="s">
        <v>135</v>
      </c>
      <c r="BE1692" s="193">
        <f>IF(N1692="základní",J1692,0)</f>
        <v>0</v>
      </c>
      <c r="BF1692" s="193">
        <f>IF(N1692="snížená",J1692,0)</f>
        <v>0</v>
      </c>
      <c r="BG1692" s="193">
        <f>IF(N1692="zákl. přenesená",J1692,0)</f>
        <v>0</v>
      </c>
      <c r="BH1692" s="193">
        <f>IF(N1692="sníž. přenesená",J1692,0)</f>
        <v>0</v>
      </c>
      <c r="BI1692" s="193">
        <f>IF(N1692="nulová",J1692,0)</f>
        <v>0</v>
      </c>
      <c r="BJ1692" s="18" t="s">
        <v>84</v>
      </c>
      <c r="BK1692" s="193">
        <f>ROUND(I1692*H1692,2)</f>
        <v>0</v>
      </c>
      <c r="BL1692" s="18" t="s">
        <v>171</v>
      </c>
      <c r="BM1692" s="192" t="s">
        <v>1712</v>
      </c>
    </row>
    <row r="1693" spans="2:51" s="13" customFormat="1" ht="12">
      <c r="B1693" s="212"/>
      <c r="C1693" s="213"/>
      <c r="D1693" s="194" t="s">
        <v>237</v>
      </c>
      <c r="E1693" s="214" t="s">
        <v>1</v>
      </c>
      <c r="F1693" s="215" t="s">
        <v>717</v>
      </c>
      <c r="G1693" s="213"/>
      <c r="H1693" s="214" t="s">
        <v>1</v>
      </c>
      <c r="I1693" s="216"/>
      <c r="J1693" s="213"/>
      <c r="K1693" s="213"/>
      <c r="L1693" s="217"/>
      <c r="M1693" s="218"/>
      <c r="N1693" s="219"/>
      <c r="O1693" s="219"/>
      <c r="P1693" s="219"/>
      <c r="Q1693" s="219"/>
      <c r="R1693" s="219"/>
      <c r="S1693" s="219"/>
      <c r="T1693" s="220"/>
      <c r="AT1693" s="221" t="s">
        <v>237</v>
      </c>
      <c r="AU1693" s="221" t="s">
        <v>86</v>
      </c>
      <c r="AV1693" s="13" t="s">
        <v>84</v>
      </c>
      <c r="AW1693" s="13" t="s">
        <v>32</v>
      </c>
      <c r="AX1693" s="13" t="s">
        <v>76</v>
      </c>
      <c r="AY1693" s="221" t="s">
        <v>135</v>
      </c>
    </row>
    <row r="1694" spans="2:51" s="14" customFormat="1" ht="12">
      <c r="B1694" s="222"/>
      <c r="C1694" s="223"/>
      <c r="D1694" s="194" t="s">
        <v>237</v>
      </c>
      <c r="E1694" s="224" t="s">
        <v>1</v>
      </c>
      <c r="F1694" s="225" t="s">
        <v>1001</v>
      </c>
      <c r="G1694" s="223"/>
      <c r="H1694" s="226">
        <v>12.5</v>
      </c>
      <c r="I1694" s="227"/>
      <c r="J1694" s="223"/>
      <c r="K1694" s="223"/>
      <c r="L1694" s="228"/>
      <c r="M1694" s="229"/>
      <c r="N1694" s="230"/>
      <c r="O1694" s="230"/>
      <c r="P1694" s="230"/>
      <c r="Q1694" s="230"/>
      <c r="R1694" s="230"/>
      <c r="S1694" s="230"/>
      <c r="T1694" s="231"/>
      <c r="AT1694" s="232" t="s">
        <v>237</v>
      </c>
      <c r="AU1694" s="232" t="s">
        <v>86</v>
      </c>
      <c r="AV1694" s="14" t="s">
        <v>86</v>
      </c>
      <c r="AW1694" s="14" t="s">
        <v>32</v>
      </c>
      <c r="AX1694" s="14" t="s">
        <v>76</v>
      </c>
      <c r="AY1694" s="232" t="s">
        <v>135</v>
      </c>
    </row>
    <row r="1695" spans="2:51" s="13" customFormat="1" ht="12">
      <c r="B1695" s="212"/>
      <c r="C1695" s="213"/>
      <c r="D1695" s="194" t="s">
        <v>237</v>
      </c>
      <c r="E1695" s="214" t="s">
        <v>1</v>
      </c>
      <c r="F1695" s="215" t="s">
        <v>839</v>
      </c>
      <c r="G1695" s="213"/>
      <c r="H1695" s="214" t="s">
        <v>1</v>
      </c>
      <c r="I1695" s="216"/>
      <c r="J1695" s="213"/>
      <c r="K1695" s="213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237</v>
      </c>
      <c r="AU1695" s="221" t="s">
        <v>86</v>
      </c>
      <c r="AV1695" s="13" t="s">
        <v>84</v>
      </c>
      <c r="AW1695" s="13" t="s">
        <v>32</v>
      </c>
      <c r="AX1695" s="13" t="s">
        <v>76</v>
      </c>
      <c r="AY1695" s="221" t="s">
        <v>135</v>
      </c>
    </row>
    <row r="1696" spans="2:51" s="14" customFormat="1" ht="12">
      <c r="B1696" s="222"/>
      <c r="C1696" s="223"/>
      <c r="D1696" s="194" t="s">
        <v>237</v>
      </c>
      <c r="E1696" s="224" t="s">
        <v>1</v>
      </c>
      <c r="F1696" s="225" t="s">
        <v>1002</v>
      </c>
      <c r="G1696" s="223"/>
      <c r="H1696" s="226">
        <v>38.5</v>
      </c>
      <c r="I1696" s="227"/>
      <c r="J1696" s="223"/>
      <c r="K1696" s="223"/>
      <c r="L1696" s="228"/>
      <c r="M1696" s="229"/>
      <c r="N1696" s="230"/>
      <c r="O1696" s="230"/>
      <c r="P1696" s="230"/>
      <c r="Q1696" s="230"/>
      <c r="R1696" s="230"/>
      <c r="S1696" s="230"/>
      <c r="T1696" s="231"/>
      <c r="AT1696" s="232" t="s">
        <v>237</v>
      </c>
      <c r="AU1696" s="232" t="s">
        <v>86</v>
      </c>
      <c r="AV1696" s="14" t="s">
        <v>86</v>
      </c>
      <c r="AW1696" s="14" t="s">
        <v>32</v>
      </c>
      <c r="AX1696" s="14" t="s">
        <v>76</v>
      </c>
      <c r="AY1696" s="232" t="s">
        <v>135</v>
      </c>
    </row>
    <row r="1697" spans="2:51" s="13" customFormat="1" ht="12">
      <c r="B1697" s="212"/>
      <c r="C1697" s="213"/>
      <c r="D1697" s="194" t="s">
        <v>237</v>
      </c>
      <c r="E1697" s="214" t="s">
        <v>1</v>
      </c>
      <c r="F1697" s="215" t="s">
        <v>721</v>
      </c>
      <c r="G1697" s="213"/>
      <c r="H1697" s="214" t="s">
        <v>1</v>
      </c>
      <c r="I1697" s="216"/>
      <c r="J1697" s="213"/>
      <c r="K1697" s="213"/>
      <c r="L1697" s="217"/>
      <c r="M1697" s="218"/>
      <c r="N1697" s="219"/>
      <c r="O1697" s="219"/>
      <c r="P1697" s="219"/>
      <c r="Q1697" s="219"/>
      <c r="R1697" s="219"/>
      <c r="S1697" s="219"/>
      <c r="T1697" s="220"/>
      <c r="AT1697" s="221" t="s">
        <v>237</v>
      </c>
      <c r="AU1697" s="221" t="s">
        <v>86</v>
      </c>
      <c r="AV1697" s="13" t="s">
        <v>84</v>
      </c>
      <c r="AW1697" s="13" t="s">
        <v>32</v>
      </c>
      <c r="AX1697" s="13" t="s">
        <v>76</v>
      </c>
      <c r="AY1697" s="221" t="s">
        <v>135</v>
      </c>
    </row>
    <row r="1698" spans="2:51" s="14" customFormat="1" ht="12">
      <c r="B1698" s="222"/>
      <c r="C1698" s="223"/>
      <c r="D1698" s="194" t="s">
        <v>237</v>
      </c>
      <c r="E1698" s="224" t="s">
        <v>1</v>
      </c>
      <c r="F1698" s="225" t="s">
        <v>1003</v>
      </c>
      <c r="G1698" s="223"/>
      <c r="H1698" s="226">
        <v>65.4</v>
      </c>
      <c r="I1698" s="227"/>
      <c r="J1698" s="223"/>
      <c r="K1698" s="223"/>
      <c r="L1698" s="228"/>
      <c r="M1698" s="229"/>
      <c r="N1698" s="230"/>
      <c r="O1698" s="230"/>
      <c r="P1698" s="230"/>
      <c r="Q1698" s="230"/>
      <c r="R1698" s="230"/>
      <c r="S1698" s="230"/>
      <c r="T1698" s="231"/>
      <c r="AT1698" s="232" t="s">
        <v>237</v>
      </c>
      <c r="AU1698" s="232" t="s">
        <v>86</v>
      </c>
      <c r="AV1698" s="14" t="s">
        <v>86</v>
      </c>
      <c r="AW1698" s="14" t="s">
        <v>32</v>
      </c>
      <c r="AX1698" s="14" t="s">
        <v>76</v>
      </c>
      <c r="AY1698" s="232" t="s">
        <v>135</v>
      </c>
    </row>
    <row r="1699" spans="2:51" s="13" customFormat="1" ht="12">
      <c r="B1699" s="212"/>
      <c r="C1699" s="213"/>
      <c r="D1699" s="194" t="s">
        <v>237</v>
      </c>
      <c r="E1699" s="214" t="s">
        <v>1</v>
      </c>
      <c r="F1699" s="215" t="s">
        <v>723</v>
      </c>
      <c r="G1699" s="213"/>
      <c r="H1699" s="214" t="s">
        <v>1</v>
      </c>
      <c r="I1699" s="216"/>
      <c r="J1699" s="213"/>
      <c r="K1699" s="213"/>
      <c r="L1699" s="217"/>
      <c r="M1699" s="218"/>
      <c r="N1699" s="219"/>
      <c r="O1699" s="219"/>
      <c r="P1699" s="219"/>
      <c r="Q1699" s="219"/>
      <c r="R1699" s="219"/>
      <c r="S1699" s="219"/>
      <c r="T1699" s="220"/>
      <c r="AT1699" s="221" t="s">
        <v>237</v>
      </c>
      <c r="AU1699" s="221" t="s">
        <v>86</v>
      </c>
      <c r="AV1699" s="13" t="s">
        <v>84</v>
      </c>
      <c r="AW1699" s="13" t="s">
        <v>32</v>
      </c>
      <c r="AX1699" s="13" t="s">
        <v>76</v>
      </c>
      <c r="AY1699" s="221" t="s">
        <v>135</v>
      </c>
    </row>
    <row r="1700" spans="2:51" s="14" customFormat="1" ht="12">
      <c r="B1700" s="222"/>
      <c r="C1700" s="223"/>
      <c r="D1700" s="194" t="s">
        <v>237</v>
      </c>
      <c r="E1700" s="224" t="s">
        <v>1</v>
      </c>
      <c r="F1700" s="225" t="s">
        <v>1004</v>
      </c>
      <c r="G1700" s="223"/>
      <c r="H1700" s="226">
        <v>12.1</v>
      </c>
      <c r="I1700" s="227"/>
      <c r="J1700" s="223"/>
      <c r="K1700" s="223"/>
      <c r="L1700" s="228"/>
      <c r="M1700" s="229"/>
      <c r="N1700" s="230"/>
      <c r="O1700" s="230"/>
      <c r="P1700" s="230"/>
      <c r="Q1700" s="230"/>
      <c r="R1700" s="230"/>
      <c r="S1700" s="230"/>
      <c r="T1700" s="231"/>
      <c r="AT1700" s="232" t="s">
        <v>237</v>
      </c>
      <c r="AU1700" s="232" t="s">
        <v>86</v>
      </c>
      <c r="AV1700" s="14" t="s">
        <v>86</v>
      </c>
      <c r="AW1700" s="14" t="s">
        <v>32</v>
      </c>
      <c r="AX1700" s="14" t="s">
        <v>76</v>
      </c>
      <c r="AY1700" s="232" t="s">
        <v>135</v>
      </c>
    </row>
    <row r="1701" spans="2:51" s="13" customFormat="1" ht="12">
      <c r="B1701" s="212"/>
      <c r="C1701" s="213"/>
      <c r="D1701" s="194" t="s">
        <v>237</v>
      </c>
      <c r="E1701" s="214" t="s">
        <v>1</v>
      </c>
      <c r="F1701" s="215" t="s">
        <v>443</v>
      </c>
      <c r="G1701" s="213"/>
      <c r="H1701" s="214" t="s">
        <v>1</v>
      </c>
      <c r="I1701" s="216"/>
      <c r="J1701" s="213"/>
      <c r="K1701" s="213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237</v>
      </c>
      <c r="AU1701" s="221" t="s">
        <v>86</v>
      </c>
      <c r="AV1701" s="13" t="s">
        <v>84</v>
      </c>
      <c r="AW1701" s="13" t="s">
        <v>32</v>
      </c>
      <c r="AX1701" s="13" t="s">
        <v>76</v>
      </c>
      <c r="AY1701" s="221" t="s">
        <v>135</v>
      </c>
    </row>
    <row r="1702" spans="2:51" s="13" customFormat="1" ht="12">
      <c r="B1702" s="212"/>
      <c r="C1702" s="213"/>
      <c r="D1702" s="194" t="s">
        <v>237</v>
      </c>
      <c r="E1702" s="214" t="s">
        <v>1</v>
      </c>
      <c r="F1702" s="215" t="s">
        <v>1061</v>
      </c>
      <c r="G1702" s="213"/>
      <c r="H1702" s="214" t="s">
        <v>1</v>
      </c>
      <c r="I1702" s="216"/>
      <c r="J1702" s="213"/>
      <c r="K1702" s="213"/>
      <c r="L1702" s="217"/>
      <c r="M1702" s="218"/>
      <c r="N1702" s="219"/>
      <c r="O1702" s="219"/>
      <c r="P1702" s="219"/>
      <c r="Q1702" s="219"/>
      <c r="R1702" s="219"/>
      <c r="S1702" s="219"/>
      <c r="T1702" s="220"/>
      <c r="AT1702" s="221" t="s">
        <v>237</v>
      </c>
      <c r="AU1702" s="221" t="s">
        <v>86</v>
      </c>
      <c r="AV1702" s="13" t="s">
        <v>84</v>
      </c>
      <c r="AW1702" s="13" t="s">
        <v>32</v>
      </c>
      <c r="AX1702" s="13" t="s">
        <v>76</v>
      </c>
      <c r="AY1702" s="221" t="s">
        <v>135</v>
      </c>
    </row>
    <row r="1703" spans="2:51" s="13" customFormat="1" ht="12">
      <c r="B1703" s="212"/>
      <c r="C1703" s="213"/>
      <c r="D1703" s="194" t="s">
        <v>237</v>
      </c>
      <c r="E1703" s="214" t="s">
        <v>1</v>
      </c>
      <c r="F1703" s="215" t="s">
        <v>1062</v>
      </c>
      <c r="G1703" s="213"/>
      <c r="H1703" s="214" t="s">
        <v>1</v>
      </c>
      <c r="I1703" s="216"/>
      <c r="J1703" s="213"/>
      <c r="K1703" s="213"/>
      <c r="L1703" s="217"/>
      <c r="M1703" s="218"/>
      <c r="N1703" s="219"/>
      <c r="O1703" s="219"/>
      <c r="P1703" s="219"/>
      <c r="Q1703" s="219"/>
      <c r="R1703" s="219"/>
      <c r="S1703" s="219"/>
      <c r="T1703" s="220"/>
      <c r="AT1703" s="221" t="s">
        <v>237</v>
      </c>
      <c r="AU1703" s="221" t="s">
        <v>86</v>
      </c>
      <c r="AV1703" s="13" t="s">
        <v>84</v>
      </c>
      <c r="AW1703" s="13" t="s">
        <v>32</v>
      </c>
      <c r="AX1703" s="13" t="s">
        <v>76</v>
      </c>
      <c r="AY1703" s="221" t="s">
        <v>135</v>
      </c>
    </row>
    <row r="1704" spans="2:51" s="14" customFormat="1" ht="12">
      <c r="B1704" s="222"/>
      <c r="C1704" s="223"/>
      <c r="D1704" s="194" t="s">
        <v>237</v>
      </c>
      <c r="E1704" s="224" t="s">
        <v>1</v>
      </c>
      <c r="F1704" s="225" t="s">
        <v>1063</v>
      </c>
      <c r="G1704" s="223"/>
      <c r="H1704" s="226">
        <v>16.268</v>
      </c>
      <c r="I1704" s="227"/>
      <c r="J1704" s="223"/>
      <c r="K1704" s="223"/>
      <c r="L1704" s="228"/>
      <c r="M1704" s="229"/>
      <c r="N1704" s="230"/>
      <c r="O1704" s="230"/>
      <c r="P1704" s="230"/>
      <c r="Q1704" s="230"/>
      <c r="R1704" s="230"/>
      <c r="S1704" s="230"/>
      <c r="T1704" s="231"/>
      <c r="AT1704" s="232" t="s">
        <v>237</v>
      </c>
      <c r="AU1704" s="232" t="s">
        <v>86</v>
      </c>
      <c r="AV1704" s="14" t="s">
        <v>86</v>
      </c>
      <c r="AW1704" s="14" t="s">
        <v>32</v>
      </c>
      <c r="AX1704" s="14" t="s">
        <v>76</v>
      </c>
      <c r="AY1704" s="232" t="s">
        <v>135</v>
      </c>
    </row>
    <row r="1705" spans="2:51" s="13" customFormat="1" ht="12">
      <c r="B1705" s="212"/>
      <c r="C1705" s="213"/>
      <c r="D1705" s="194" t="s">
        <v>237</v>
      </c>
      <c r="E1705" s="214" t="s">
        <v>1</v>
      </c>
      <c r="F1705" s="215" t="s">
        <v>1064</v>
      </c>
      <c r="G1705" s="213"/>
      <c r="H1705" s="214" t="s">
        <v>1</v>
      </c>
      <c r="I1705" s="216"/>
      <c r="J1705" s="213"/>
      <c r="K1705" s="213"/>
      <c r="L1705" s="217"/>
      <c r="M1705" s="218"/>
      <c r="N1705" s="219"/>
      <c r="O1705" s="219"/>
      <c r="P1705" s="219"/>
      <c r="Q1705" s="219"/>
      <c r="R1705" s="219"/>
      <c r="S1705" s="219"/>
      <c r="T1705" s="220"/>
      <c r="AT1705" s="221" t="s">
        <v>237</v>
      </c>
      <c r="AU1705" s="221" t="s">
        <v>86</v>
      </c>
      <c r="AV1705" s="13" t="s">
        <v>84</v>
      </c>
      <c r="AW1705" s="13" t="s">
        <v>32</v>
      </c>
      <c r="AX1705" s="13" t="s">
        <v>76</v>
      </c>
      <c r="AY1705" s="221" t="s">
        <v>135</v>
      </c>
    </row>
    <row r="1706" spans="2:51" s="14" customFormat="1" ht="12">
      <c r="B1706" s="222"/>
      <c r="C1706" s="223"/>
      <c r="D1706" s="194" t="s">
        <v>237</v>
      </c>
      <c r="E1706" s="224" t="s">
        <v>1</v>
      </c>
      <c r="F1706" s="225" t="s">
        <v>1065</v>
      </c>
      <c r="G1706" s="223"/>
      <c r="H1706" s="226">
        <v>19.46</v>
      </c>
      <c r="I1706" s="227"/>
      <c r="J1706" s="223"/>
      <c r="K1706" s="223"/>
      <c r="L1706" s="228"/>
      <c r="M1706" s="229"/>
      <c r="N1706" s="230"/>
      <c r="O1706" s="230"/>
      <c r="P1706" s="230"/>
      <c r="Q1706" s="230"/>
      <c r="R1706" s="230"/>
      <c r="S1706" s="230"/>
      <c r="T1706" s="231"/>
      <c r="AT1706" s="232" t="s">
        <v>237</v>
      </c>
      <c r="AU1706" s="232" t="s">
        <v>86</v>
      </c>
      <c r="AV1706" s="14" t="s">
        <v>86</v>
      </c>
      <c r="AW1706" s="14" t="s">
        <v>32</v>
      </c>
      <c r="AX1706" s="14" t="s">
        <v>76</v>
      </c>
      <c r="AY1706" s="232" t="s">
        <v>135</v>
      </c>
    </row>
    <row r="1707" spans="2:51" s="13" customFormat="1" ht="12">
      <c r="B1707" s="212"/>
      <c r="C1707" s="213"/>
      <c r="D1707" s="194" t="s">
        <v>237</v>
      </c>
      <c r="E1707" s="214" t="s">
        <v>1</v>
      </c>
      <c r="F1707" s="215" t="s">
        <v>1066</v>
      </c>
      <c r="G1707" s="213"/>
      <c r="H1707" s="214" t="s">
        <v>1</v>
      </c>
      <c r="I1707" s="216"/>
      <c r="J1707" s="213"/>
      <c r="K1707" s="213"/>
      <c r="L1707" s="217"/>
      <c r="M1707" s="218"/>
      <c r="N1707" s="219"/>
      <c r="O1707" s="219"/>
      <c r="P1707" s="219"/>
      <c r="Q1707" s="219"/>
      <c r="R1707" s="219"/>
      <c r="S1707" s="219"/>
      <c r="T1707" s="220"/>
      <c r="AT1707" s="221" t="s">
        <v>237</v>
      </c>
      <c r="AU1707" s="221" t="s">
        <v>86</v>
      </c>
      <c r="AV1707" s="13" t="s">
        <v>84</v>
      </c>
      <c r="AW1707" s="13" t="s">
        <v>32</v>
      </c>
      <c r="AX1707" s="13" t="s">
        <v>76</v>
      </c>
      <c r="AY1707" s="221" t="s">
        <v>135</v>
      </c>
    </row>
    <row r="1708" spans="2:51" s="14" customFormat="1" ht="12">
      <c r="B1708" s="222"/>
      <c r="C1708" s="223"/>
      <c r="D1708" s="194" t="s">
        <v>237</v>
      </c>
      <c r="E1708" s="224" t="s">
        <v>1</v>
      </c>
      <c r="F1708" s="225" t="s">
        <v>1067</v>
      </c>
      <c r="G1708" s="223"/>
      <c r="H1708" s="226">
        <v>14</v>
      </c>
      <c r="I1708" s="227"/>
      <c r="J1708" s="223"/>
      <c r="K1708" s="223"/>
      <c r="L1708" s="228"/>
      <c r="M1708" s="229"/>
      <c r="N1708" s="230"/>
      <c r="O1708" s="230"/>
      <c r="P1708" s="230"/>
      <c r="Q1708" s="230"/>
      <c r="R1708" s="230"/>
      <c r="S1708" s="230"/>
      <c r="T1708" s="231"/>
      <c r="AT1708" s="232" t="s">
        <v>237</v>
      </c>
      <c r="AU1708" s="232" t="s">
        <v>86</v>
      </c>
      <c r="AV1708" s="14" t="s">
        <v>86</v>
      </c>
      <c r="AW1708" s="14" t="s">
        <v>32</v>
      </c>
      <c r="AX1708" s="14" t="s">
        <v>76</v>
      </c>
      <c r="AY1708" s="232" t="s">
        <v>135</v>
      </c>
    </row>
    <row r="1709" spans="2:51" s="13" customFormat="1" ht="12">
      <c r="B1709" s="212"/>
      <c r="C1709" s="213"/>
      <c r="D1709" s="194" t="s">
        <v>237</v>
      </c>
      <c r="E1709" s="214" t="s">
        <v>1</v>
      </c>
      <c r="F1709" s="215" t="s">
        <v>1068</v>
      </c>
      <c r="G1709" s="213"/>
      <c r="H1709" s="214" t="s">
        <v>1</v>
      </c>
      <c r="I1709" s="216"/>
      <c r="J1709" s="213"/>
      <c r="K1709" s="213"/>
      <c r="L1709" s="217"/>
      <c r="M1709" s="218"/>
      <c r="N1709" s="219"/>
      <c r="O1709" s="219"/>
      <c r="P1709" s="219"/>
      <c r="Q1709" s="219"/>
      <c r="R1709" s="219"/>
      <c r="S1709" s="219"/>
      <c r="T1709" s="220"/>
      <c r="AT1709" s="221" t="s">
        <v>237</v>
      </c>
      <c r="AU1709" s="221" t="s">
        <v>86</v>
      </c>
      <c r="AV1709" s="13" t="s">
        <v>84</v>
      </c>
      <c r="AW1709" s="13" t="s">
        <v>32</v>
      </c>
      <c r="AX1709" s="13" t="s">
        <v>76</v>
      </c>
      <c r="AY1709" s="221" t="s">
        <v>135</v>
      </c>
    </row>
    <row r="1710" spans="2:51" s="14" customFormat="1" ht="12">
      <c r="B1710" s="222"/>
      <c r="C1710" s="223"/>
      <c r="D1710" s="194" t="s">
        <v>237</v>
      </c>
      <c r="E1710" s="224" t="s">
        <v>1</v>
      </c>
      <c r="F1710" s="225" t="s">
        <v>1069</v>
      </c>
      <c r="G1710" s="223"/>
      <c r="H1710" s="226">
        <v>16.66</v>
      </c>
      <c r="I1710" s="227"/>
      <c r="J1710" s="223"/>
      <c r="K1710" s="223"/>
      <c r="L1710" s="228"/>
      <c r="M1710" s="229"/>
      <c r="N1710" s="230"/>
      <c r="O1710" s="230"/>
      <c r="P1710" s="230"/>
      <c r="Q1710" s="230"/>
      <c r="R1710" s="230"/>
      <c r="S1710" s="230"/>
      <c r="T1710" s="231"/>
      <c r="AT1710" s="232" t="s">
        <v>237</v>
      </c>
      <c r="AU1710" s="232" t="s">
        <v>86</v>
      </c>
      <c r="AV1710" s="14" t="s">
        <v>86</v>
      </c>
      <c r="AW1710" s="14" t="s">
        <v>32</v>
      </c>
      <c r="AX1710" s="14" t="s">
        <v>76</v>
      </c>
      <c r="AY1710" s="232" t="s">
        <v>135</v>
      </c>
    </row>
    <row r="1711" spans="2:51" s="13" customFormat="1" ht="12">
      <c r="B1711" s="212"/>
      <c r="C1711" s="213"/>
      <c r="D1711" s="194" t="s">
        <v>237</v>
      </c>
      <c r="E1711" s="214" t="s">
        <v>1</v>
      </c>
      <c r="F1711" s="215" t="s">
        <v>1070</v>
      </c>
      <c r="G1711" s="213"/>
      <c r="H1711" s="214" t="s">
        <v>1</v>
      </c>
      <c r="I1711" s="216"/>
      <c r="J1711" s="213"/>
      <c r="K1711" s="213"/>
      <c r="L1711" s="217"/>
      <c r="M1711" s="218"/>
      <c r="N1711" s="219"/>
      <c r="O1711" s="219"/>
      <c r="P1711" s="219"/>
      <c r="Q1711" s="219"/>
      <c r="R1711" s="219"/>
      <c r="S1711" s="219"/>
      <c r="T1711" s="220"/>
      <c r="AT1711" s="221" t="s">
        <v>237</v>
      </c>
      <c r="AU1711" s="221" t="s">
        <v>86</v>
      </c>
      <c r="AV1711" s="13" t="s">
        <v>84</v>
      </c>
      <c r="AW1711" s="13" t="s">
        <v>32</v>
      </c>
      <c r="AX1711" s="13" t="s">
        <v>76</v>
      </c>
      <c r="AY1711" s="221" t="s">
        <v>135</v>
      </c>
    </row>
    <row r="1712" spans="2:51" s="14" customFormat="1" ht="12">
      <c r="B1712" s="222"/>
      <c r="C1712" s="223"/>
      <c r="D1712" s="194" t="s">
        <v>237</v>
      </c>
      <c r="E1712" s="224" t="s">
        <v>1</v>
      </c>
      <c r="F1712" s="225" t="s">
        <v>1071</v>
      </c>
      <c r="G1712" s="223"/>
      <c r="H1712" s="226">
        <v>10.08</v>
      </c>
      <c r="I1712" s="227"/>
      <c r="J1712" s="223"/>
      <c r="K1712" s="223"/>
      <c r="L1712" s="228"/>
      <c r="M1712" s="229"/>
      <c r="N1712" s="230"/>
      <c r="O1712" s="230"/>
      <c r="P1712" s="230"/>
      <c r="Q1712" s="230"/>
      <c r="R1712" s="230"/>
      <c r="S1712" s="230"/>
      <c r="T1712" s="231"/>
      <c r="AT1712" s="232" t="s">
        <v>237</v>
      </c>
      <c r="AU1712" s="232" t="s">
        <v>86</v>
      </c>
      <c r="AV1712" s="14" t="s">
        <v>86</v>
      </c>
      <c r="AW1712" s="14" t="s">
        <v>32</v>
      </c>
      <c r="AX1712" s="14" t="s">
        <v>76</v>
      </c>
      <c r="AY1712" s="232" t="s">
        <v>135</v>
      </c>
    </row>
    <row r="1713" spans="2:51" s="13" customFormat="1" ht="12">
      <c r="B1713" s="212"/>
      <c r="C1713" s="213"/>
      <c r="D1713" s="194" t="s">
        <v>237</v>
      </c>
      <c r="E1713" s="214" t="s">
        <v>1</v>
      </c>
      <c r="F1713" s="215" t="s">
        <v>1072</v>
      </c>
      <c r="G1713" s="213"/>
      <c r="H1713" s="214" t="s">
        <v>1</v>
      </c>
      <c r="I1713" s="216"/>
      <c r="J1713" s="213"/>
      <c r="K1713" s="213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237</v>
      </c>
      <c r="AU1713" s="221" t="s">
        <v>86</v>
      </c>
      <c r="AV1713" s="13" t="s">
        <v>84</v>
      </c>
      <c r="AW1713" s="13" t="s">
        <v>32</v>
      </c>
      <c r="AX1713" s="13" t="s">
        <v>76</v>
      </c>
      <c r="AY1713" s="221" t="s">
        <v>135</v>
      </c>
    </row>
    <row r="1714" spans="2:51" s="14" customFormat="1" ht="12">
      <c r="B1714" s="222"/>
      <c r="C1714" s="223"/>
      <c r="D1714" s="194" t="s">
        <v>237</v>
      </c>
      <c r="E1714" s="224" t="s">
        <v>1</v>
      </c>
      <c r="F1714" s="225" t="s">
        <v>1073</v>
      </c>
      <c r="G1714" s="223"/>
      <c r="H1714" s="226">
        <v>7.14</v>
      </c>
      <c r="I1714" s="227"/>
      <c r="J1714" s="223"/>
      <c r="K1714" s="223"/>
      <c r="L1714" s="228"/>
      <c r="M1714" s="229"/>
      <c r="N1714" s="230"/>
      <c r="O1714" s="230"/>
      <c r="P1714" s="230"/>
      <c r="Q1714" s="230"/>
      <c r="R1714" s="230"/>
      <c r="S1714" s="230"/>
      <c r="T1714" s="231"/>
      <c r="AT1714" s="232" t="s">
        <v>237</v>
      </c>
      <c r="AU1714" s="232" t="s">
        <v>86</v>
      </c>
      <c r="AV1714" s="14" t="s">
        <v>86</v>
      </c>
      <c r="AW1714" s="14" t="s">
        <v>32</v>
      </c>
      <c r="AX1714" s="14" t="s">
        <v>76</v>
      </c>
      <c r="AY1714" s="232" t="s">
        <v>135</v>
      </c>
    </row>
    <row r="1715" spans="2:51" s="13" customFormat="1" ht="12">
      <c r="B1715" s="212"/>
      <c r="C1715" s="213"/>
      <c r="D1715" s="194" t="s">
        <v>237</v>
      </c>
      <c r="E1715" s="214" t="s">
        <v>1</v>
      </c>
      <c r="F1715" s="215" t="s">
        <v>1074</v>
      </c>
      <c r="G1715" s="213"/>
      <c r="H1715" s="214" t="s">
        <v>1</v>
      </c>
      <c r="I1715" s="216"/>
      <c r="J1715" s="213"/>
      <c r="K1715" s="213"/>
      <c r="L1715" s="217"/>
      <c r="M1715" s="218"/>
      <c r="N1715" s="219"/>
      <c r="O1715" s="219"/>
      <c r="P1715" s="219"/>
      <c r="Q1715" s="219"/>
      <c r="R1715" s="219"/>
      <c r="S1715" s="219"/>
      <c r="T1715" s="220"/>
      <c r="AT1715" s="221" t="s">
        <v>237</v>
      </c>
      <c r="AU1715" s="221" t="s">
        <v>86</v>
      </c>
      <c r="AV1715" s="13" t="s">
        <v>84</v>
      </c>
      <c r="AW1715" s="13" t="s">
        <v>32</v>
      </c>
      <c r="AX1715" s="13" t="s">
        <v>76</v>
      </c>
      <c r="AY1715" s="221" t="s">
        <v>135</v>
      </c>
    </row>
    <row r="1716" spans="2:51" s="14" customFormat="1" ht="12">
      <c r="B1716" s="222"/>
      <c r="C1716" s="223"/>
      <c r="D1716" s="194" t="s">
        <v>237</v>
      </c>
      <c r="E1716" s="224" t="s">
        <v>1</v>
      </c>
      <c r="F1716" s="225" t="s">
        <v>1075</v>
      </c>
      <c r="G1716" s="223"/>
      <c r="H1716" s="226">
        <v>1.61</v>
      </c>
      <c r="I1716" s="227"/>
      <c r="J1716" s="223"/>
      <c r="K1716" s="223"/>
      <c r="L1716" s="228"/>
      <c r="M1716" s="229"/>
      <c r="N1716" s="230"/>
      <c r="O1716" s="230"/>
      <c r="P1716" s="230"/>
      <c r="Q1716" s="230"/>
      <c r="R1716" s="230"/>
      <c r="S1716" s="230"/>
      <c r="T1716" s="231"/>
      <c r="AT1716" s="232" t="s">
        <v>237</v>
      </c>
      <c r="AU1716" s="232" t="s">
        <v>86</v>
      </c>
      <c r="AV1716" s="14" t="s">
        <v>86</v>
      </c>
      <c r="AW1716" s="14" t="s">
        <v>32</v>
      </c>
      <c r="AX1716" s="14" t="s">
        <v>76</v>
      </c>
      <c r="AY1716" s="232" t="s">
        <v>135</v>
      </c>
    </row>
    <row r="1717" spans="2:51" s="13" customFormat="1" ht="12">
      <c r="B1717" s="212"/>
      <c r="C1717" s="213"/>
      <c r="D1717" s="194" t="s">
        <v>237</v>
      </c>
      <c r="E1717" s="214" t="s">
        <v>1</v>
      </c>
      <c r="F1717" s="215" t="s">
        <v>640</v>
      </c>
      <c r="G1717" s="213"/>
      <c r="H1717" s="214" t="s">
        <v>1</v>
      </c>
      <c r="I1717" s="216"/>
      <c r="J1717" s="213"/>
      <c r="K1717" s="213"/>
      <c r="L1717" s="217"/>
      <c r="M1717" s="218"/>
      <c r="N1717" s="219"/>
      <c r="O1717" s="219"/>
      <c r="P1717" s="219"/>
      <c r="Q1717" s="219"/>
      <c r="R1717" s="219"/>
      <c r="S1717" s="219"/>
      <c r="T1717" s="220"/>
      <c r="AT1717" s="221" t="s">
        <v>237</v>
      </c>
      <c r="AU1717" s="221" t="s">
        <v>86</v>
      </c>
      <c r="AV1717" s="13" t="s">
        <v>84</v>
      </c>
      <c r="AW1717" s="13" t="s">
        <v>32</v>
      </c>
      <c r="AX1717" s="13" t="s">
        <v>76</v>
      </c>
      <c r="AY1717" s="221" t="s">
        <v>135</v>
      </c>
    </row>
    <row r="1718" spans="2:51" s="13" customFormat="1" ht="12">
      <c r="B1718" s="212"/>
      <c r="C1718" s="213"/>
      <c r="D1718" s="194" t="s">
        <v>237</v>
      </c>
      <c r="E1718" s="214" t="s">
        <v>1</v>
      </c>
      <c r="F1718" s="215" t="s">
        <v>1079</v>
      </c>
      <c r="G1718" s="213"/>
      <c r="H1718" s="214" t="s">
        <v>1</v>
      </c>
      <c r="I1718" s="216"/>
      <c r="J1718" s="213"/>
      <c r="K1718" s="213"/>
      <c r="L1718" s="217"/>
      <c r="M1718" s="218"/>
      <c r="N1718" s="219"/>
      <c r="O1718" s="219"/>
      <c r="P1718" s="219"/>
      <c r="Q1718" s="219"/>
      <c r="R1718" s="219"/>
      <c r="S1718" s="219"/>
      <c r="T1718" s="220"/>
      <c r="AT1718" s="221" t="s">
        <v>237</v>
      </c>
      <c r="AU1718" s="221" t="s">
        <v>86</v>
      </c>
      <c r="AV1718" s="13" t="s">
        <v>84</v>
      </c>
      <c r="AW1718" s="13" t="s">
        <v>32</v>
      </c>
      <c r="AX1718" s="13" t="s">
        <v>76</v>
      </c>
      <c r="AY1718" s="221" t="s">
        <v>135</v>
      </c>
    </row>
    <row r="1719" spans="2:51" s="14" customFormat="1" ht="12">
      <c r="B1719" s="222"/>
      <c r="C1719" s="223"/>
      <c r="D1719" s="194" t="s">
        <v>237</v>
      </c>
      <c r="E1719" s="224" t="s">
        <v>1</v>
      </c>
      <c r="F1719" s="225" t="s">
        <v>1080</v>
      </c>
      <c r="G1719" s="223"/>
      <c r="H1719" s="226">
        <v>11.541</v>
      </c>
      <c r="I1719" s="227"/>
      <c r="J1719" s="223"/>
      <c r="K1719" s="223"/>
      <c r="L1719" s="228"/>
      <c r="M1719" s="229"/>
      <c r="N1719" s="230"/>
      <c r="O1719" s="230"/>
      <c r="P1719" s="230"/>
      <c r="Q1719" s="230"/>
      <c r="R1719" s="230"/>
      <c r="S1719" s="230"/>
      <c r="T1719" s="231"/>
      <c r="AT1719" s="232" t="s">
        <v>237</v>
      </c>
      <c r="AU1719" s="232" t="s">
        <v>86</v>
      </c>
      <c r="AV1719" s="14" t="s">
        <v>86</v>
      </c>
      <c r="AW1719" s="14" t="s">
        <v>32</v>
      </c>
      <c r="AX1719" s="14" t="s">
        <v>76</v>
      </c>
      <c r="AY1719" s="232" t="s">
        <v>135</v>
      </c>
    </row>
    <row r="1720" spans="2:51" s="14" customFormat="1" ht="12">
      <c r="B1720" s="222"/>
      <c r="C1720" s="223"/>
      <c r="D1720" s="194" t="s">
        <v>237</v>
      </c>
      <c r="E1720" s="224" t="s">
        <v>1</v>
      </c>
      <c r="F1720" s="225" t="s">
        <v>1081</v>
      </c>
      <c r="G1720" s="223"/>
      <c r="H1720" s="226">
        <v>5.246</v>
      </c>
      <c r="I1720" s="227"/>
      <c r="J1720" s="223"/>
      <c r="K1720" s="223"/>
      <c r="L1720" s="228"/>
      <c r="M1720" s="229"/>
      <c r="N1720" s="230"/>
      <c r="O1720" s="230"/>
      <c r="P1720" s="230"/>
      <c r="Q1720" s="230"/>
      <c r="R1720" s="230"/>
      <c r="S1720" s="230"/>
      <c r="T1720" s="231"/>
      <c r="AT1720" s="232" t="s">
        <v>237</v>
      </c>
      <c r="AU1720" s="232" t="s">
        <v>86</v>
      </c>
      <c r="AV1720" s="14" t="s">
        <v>86</v>
      </c>
      <c r="AW1720" s="14" t="s">
        <v>32</v>
      </c>
      <c r="AX1720" s="14" t="s">
        <v>76</v>
      </c>
      <c r="AY1720" s="232" t="s">
        <v>135</v>
      </c>
    </row>
    <row r="1721" spans="2:51" s="13" customFormat="1" ht="12">
      <c r="B1721" s="212"/>
      <c r="C1721" s="213"/>
      <c r="D1721" s="194" t="s">
        <v>237</v>
      </c>
      <c r="E1721" s="214" t="s">
        <v>1</v>
      </c>
      <c r="F1721" s="215" t="s">
        <v>1086</v>
      </c>
      <c r="G1721" s="213"/>
      <c r="H1721" s="214" t="s">
        <v>1</v>
      </c>
      <c r="I1721" s="216"/>
      <c r="J1721" s="213"/>
      <c r="K1721" s="213"/>
      <c r="L1721" s="217"/>
      <c r="M1721" s="218"/>
      <c r="N1721" s="219"/>
      <c r="O1721" s="219"/>
      <c r="P1721" s="219"/>
      <c r="Q1721" s="219"/>
      <c r="R1721" s="219"/>
      <c r="S1721" s="219"/>
      <c r="T1721" s="220"/>
      <c r="AT1721" s="221" t="s">
        <v>237</v>
      </c>
      <c r="AU1721" s="221" t="s">
        <v>86</v>
      </c>
      <c r="AV1721" s="13" t="s">
        <v>84</v>
      </c>
      <c r="AW1721" s="13" t="s">
        <v>32</v>
      </c>
      <c r="AX1721" s="13" t="s">
        <v>76</v>
      </c>
      <c r="AY1721" s="221" t="s">
        <v>135</v>
      </c>
    </row>
    <row r="1722" spans="2:51" s="13" customFormat="1" ht="12">
      <c r="B1722" s="212"/>
      <c r="C1722" s="213"/>
      <c r="D1722" s="194" t="s">
        <v>237</v>
      </c>
      <c r="E1722" s="214" t="s">
        <v>1</v>
      </c>
      <c r="F1722" s="215" t="s">
        <v>443</v>
      </c>
      <c r="G1722" s="213"/>
      <c r="H1722" s="214" t="s">
        <v>1</v>
      </c>
      <c r="I1722" s="216"/>
      <c r="J1722" s="213"/>
      <c r="K1722" s="213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237</v>
      </c>
      <c r="AU1722" s="221" t="s">
        <v>86</v>
      </c>
      <c r="AV1722" s="13" t="s">
        <v>84</v>
      </c>
      <c r="AW1722" s="13" t="s">
        <v>32</v>
      </c>
      <c r="AX1722" s="13" t="s">
        <v>76</v>
      </c>
      <c r="AY1722" s="221" t="s">
        <v>135</v>
      </c>
    </row>
    <row r="1723" spans="2:51" s="14" customFormat="1" ht="12">
      <c r="B1723" s="222"/>
      <c r="C1723" s="223"/>
      <c r="D1723" s="194" t="s">
        <v>237</v>
      </c>
      <c r="E1723" s="224" t="s">
        <v>1</v>
      </c>
      <c r="F1723" s="225" t="s">
        <v>1087</v>
      </c>
      <c r="G1723" s="223"/>
      <c r="H1723" s="226">
        <v>7.49</v>
      </c>
      <c r="I1723" s="227"/>
      <c r="J1723" s="223"/>
      <c r="K1723" s="223"/>
      <c r="L1723" s="228"/>
      <c r="M1723" s="229"/>
      <c r="N1723" s="230"/>
      <c r="O1723" s="230"/>
      <c r="P1723" s="230"/>
      <c r="Q1723" s="230"/>
      <c r="R1723" s="230"/>
      <c r="S1723" s="230"/>
      <c r="T1723" s="231"/>
      <c r="AT1723" s="232" t="s">
        <v>237</v>
      </c>
      <c r="AU1723" s="232" t="s">
        <v>86</v>
      </c>
      <c r="AV1723" s="14" t="s">
        <v>86</v>
      </c>
      <c r="AW1723" s="14" t="s">
        <v>32</v>
      </c>
      <c r="AX1723" s="14" t="s">
        <v>76</v>
      </c>
      <c r="AY1723" s="232" t="s">
        <v>135</v>
      </c>
    </row>
    <row r="1724" spans="2:51" s="13" customFormat="1" ht="12">
      <c r="B1724" s="212"/>
      <c r="C1724" s="213"/>
      <c r="D1724" s="194" t="s">
        <v>237</v>
      </c>
      <c r="E1724" s="214" t="s">
        <v>1</v>
      </c>
      <c r="F1724" s="215" t="s">
        <v>536</v>
      </c>
      <c r="G1724" s="213"/>
      <c r="H1724" s="214" t="s">
        <v>1</v>
      </c>
      <c r="I1724" s="216"/>
      <c r="J1724" s="213"/>
      <c r="K1724" s="213"/>
      <c r="L1724" s="217"/>
      <c r="M1724" s="218"/>
      <c r="N1724" s="219"/>
      <c r="O1724" s="219"/>
      <c r="P1724" s="219"/>
      <c r="Q1724" s="219"/>
      <c r="R1724" s="219"/>
      <c r="S1724" s="219"/>
      <c r="T1724" s="220"/>
      <c r="AT1724" s="221" t="s">
        <v>237</v>
      </c>
      <c r="AU1724" s="221" t="s">
        <v>86</v>
      </c>
      <c r="AV1724" s="13" t="s">
        <v>84</v>
      </c>
      <c r="AW1724" s="13" t="s">
        <v>32</v>
      </c>
      <c r="AX1724" s="13" t="s">
        <v>76</v>
      </c>
      <c r="AY1724" s="221" t="s">
        <v>135</v>
      </c>
    </row>
    <row r="1725" spans="2:51" s="13" customFormat="1" ht="12">
      <c r="B1725" s="212"/>
      <c r="C1725" s="213"/>
      <c r="D1725" s="194" t="s">
        <v>237</v>
      </c>
      <c r="E1725" s="214" t="s">
        <v>1</v>
      </c>
      <c r="F1725" s="215" t="s">
        <v>537</v>
      </c>
      <c r="G1725" s="213"/>
      <c r="H1725" s="214" t="s">
        <v>1</v>
      </c>
      <c r="I1725" s="216"/>
      <c r="J1725" s="213"/>
      <c r="K1725" s="213"/>
      <c r="L1725" s="217"/>
      <c r="M1725" s="218"/>
      <c r="N1725" s="219"/>
      <c r="O1725" s="219"/>
      <c r="P1725" s="219"/>
      <c r="Q1725" s="219"/>
      <c r="R1725" s="219"/>
      <c r="S1725" s="219"/>
      <c r="T1725" s="220"/>
      <c r="AT1725" s="221" t="s">
        <v>237</v>
      </c>
      <c r="AU1725" s="221" t="s">
        <v>86</v>
      </c>
      <c r="AV1725" s="13" t="s">
        <v>84</v>
      </c>
      <c r="AW1725" s="13" t="s">
        <v>32</v>
      </c>
      <c r="AX1725" s="13" t="s">
        <v>76</v>
      </c>
      <c r="AY1725" s="221" t="s">
        <v>135</v>
      </c>
    </row>
    <row r="1726" spans="2:51" s="13" customFormat="1" ht="12">
      <c r="B1726" s="212"/>
      <c r="C1726" s="213"/>
      <c r="D1726" s="194" t="s">
        <v>237</v>
      </c>
      <c r="E1726" s="214" t="s">
        <v>1</v>
      </c>
      <c r="F1726" s="215" t="s">
        <v>538</v>
      </c>
      <c r="G1726" s="213"/>
      <c r="H1726" s="214" t="s">
        <v>1</v>
      </c>
      <c r="I1726" s="216"/>
      <c r="J1726" s="213"/>
      <c r="K1726" s="213"/>
      <c r="L1726" s="217"/>
      <c r="M1726" s="218"/>
      <c r="N1726" s="219"/>
      <c r="O1726" s="219"/>
      <c r="P1726" s="219"/>
      <c r="Q1726" s="219"/>
      <c r="R1726" s="219"/>
      <c r="S1726" s="219"/>
      <c r="T1726" s="220"/>
      <c r="AT1726" s="221" t="s">
        <v>237</v>
      </c>
      <c r="AU1726" s="221" t="s">
        <v>86</v>
      </c>
      <c r="AV1726" s="13" t="s">
        <v>84</v>
      </c>
      <c r="AW1726" s="13" t="s">
        <v>32</v>
      </c>
      <c r="AX1726" s="13" t="s">
        <v>76</v>
      </c>
      <c r="AY1726" s="221" t="s">
        <v>135</v>
      </c>
    </row>
    <row r="1727" spans="2:51" s="14" customFormat="1" ht="12">
      <c r="B1727" s="222"/>
      <c r="C1727" s="223"/>
      <c r="D1727" s="194" t="s">
        <v>237</v>
      </c>
      <c r="E1727" s="224" t="s">
        <v>1</v>
      </c>
      <c r="F1727" s="225" t="s">
        <v>1091</v>
      </c>
      <c r="G1727" s="223"/>
      <c r="H1727" s="226">
        <v>4.06</v>
      </c>
      <c r="I1727" s="227"/>
      <c r="J1727" s="223"/>
      <c r="K1727" s="223"/>
      <c r="L1727" s="228"/>
      <c r="M1727" s="229"/>
      <c r="N1727" s="230"/>
      <c r="O1727" s="230"/>
      <c r="P1727" s="230"/>
      <c r="Q1727" s="230"/>
      <c r="R1727" s="230"/>
      <c r="S1727" s="230"/>
      <c r="T1727" s="231"/>
      <c r="AT1727" s="232" t="s">
        <v>237</v>
      </c>
      <c r="AU1727" s="232" t="s">
        <v>86</v>
      </c>
      <c r="AV1727" s="14" t="s">
        <v>86</v>
      </c>
      <c r="AW1727" s="14" t="s">
        <v>32</v>
      </c>
      <c r="AX1727" s="14" t="s">
        <v>76</v>
      </c>
      <c r="AY1727" s="232" t="s">
        <v>135</v>
      </c>
    </row>
    <row r="1728" spans="2:51" s="13" customFormat="1" ht="12">
      <c r="B1728" s="212"/>
      <c r="C1728" s="213"/>
      <c r="D1728" s="194" t="s">
        <v>237</v>
      </c>
      <c r="E1728" s="214" t="s">
        <v>1</v>
      </c>
      <c r="F1728" s="215" t="s">
        <v>1096</v>
      </c>
      <c r="G1728" s="213"/>
      <c r="H1728" s="214" t="s">
        <v>1</v>
      </c>
      <c r="I1728" s="216"/>
      <c r="J1728" s="213"/>
      <c r="K1728" s="213"/>
      <c r="L1728" s="217"/>
      <c r="M1728" s="218"/>
      <c r="N1728" s="219"/>
      <c r="O1728" s="219"/>
      <c r="P1728" s="219"/>
      <c r="Q1728" s="219"/>
      <c r="R1728" s="219"/>
      <c r="S1728" s="219"/>
      <c r="T1728" s="220"/>
      <c r="AT1728" s="221" t="s">
        <v>237</v>
      </c>
      <c r="AU1728" s="221" t="s">
        <v>86</v>
      </c>
      <c r="AV1728" s="13" t="s">
        <v>84</v>
      </c>
      <c r="AW1728" s="13" t="s">
        <v>32</v>
      </c>
      <c r="AX1728" s="13" t="s">
        <v>76</v>
      </c>
      <c r="AY1728" s="221" t="s">
        <v>135</v>
      </c>
    </row>
    <row r="1729" spans="2:51" s="14" customFormat="1" ht="12">
      <c r="B1729" s="222"/>
      <c r="C1729" s="223"/>
      <c r="D1729" s="194" t="s">
        <v>237</v>
      </c>
      <c r="E1729" s="224" t="s">
        <v>1</v>
      </c>
      <c r="F1729" s="225" t="s">
        <v>752</v>
      </c>
      <c r="G1729" s="223"/>
      <c r="H1729" s="226">
        <v>47.25</v>
      </c>
      <c r="I1729" s="227"/>
      <c r="J1729" s="223"/>
      <c r="K1729" s="223"/>
      <c r="L1729" s="228"/>
      <c r="M1729" s="229"/>
      <c r="N1729" s="230"/>
      <c r="O1729" s="230"/>
      <c r="P1729" s="230"/>
      <c r="Q1729" s="230"/>
      <c r="R1729" s="230"/>
      <c r="S1729" s="230"/>
      <c r="T1729" s="231"/>
      <c r="AT1729" s="232" t="s">
        <v>237</v>
      </c>
      <c r="AU1729" s="232" t="s">
        <v>86</v>
      </c>
      <c r="AV1729" s="14" t="s">
        <v>86</v>
      </c>
      <c r="AW1729" s="14" t="s">
        <v>32</v>
      </c>
      <c r="AX1729" s="14" t="s">
        <v>76</v>
      </c>
      <c r="AY1729" s="232" t="s">
        <v>135</v>
      </c>
    </row>
    <row r="1730" spans="2:51" s="13" customFormat="1" ht="12">
      <c r="B1730" s="212"/>
      <c r="C1730" s="213"/>
      <c r="D1730" s="194" t="s">
        <v>237</v>
      </c>
      <c r="E1730" s="214" t="s">
        <v>1</v>
      </c>
      <c r="F1730" s="215" t="s">
        <v>1097</v>
      </c>
      <c r="G1730" s="213"/>
      <c r="H1730" s="214" t="s">
        <v>1</v>
      </c>
      <c r="I1730" s="216"/>
      <c r="J1730" s="213"/>
      <c r="K1730" s="213"/>
      <c r="L1730" s="217"/>
      <c r="M1730" s="218"/>
      <c r="N1730" s="219"/>
      <c r="O1730" s="219"/>
      <c r="P1730" s="219"/>
      <c r="Q1730" s="219"/>
      <c r="R1730" s="219"/>
      <c r="S1730" s="219"/>
      <c r="T1730" s="220"/>
      <c r="AT1730" s="221" t="s">
        <v>237</v>
      </c>
      <c r="AU1730" s="221" t="s">
        <v>86</v>
      </c>
      <c r="AV1730" s="13" t="s">
        <v>84</v>
      </c>
      <c r="AW1730" s="13" t="s">
        <v>32</v>
      </c>
      <c r="AX1730" s="13" t="s">
        <v>76</v>
      </c>
      <c r="AY1730" s="221" t="s">
        <v>135</v>
      </c>
    </row>
    <row r="1731" spans="2:51" s="14" customFormat="1" ht="12">
      <c r="B1731" s="222"/>
      <c r="C1731" s="223"/>
      <c r="D1731" s="194" t="s">
        <v>237</v>
      </c>
      <c r="E1731" s="224" t="s">
        <v>1</v>
      </c>
      <c r="F1731" s="225" t="s">
        <v>286</v>
      </c>
      <c r="G1731" s="223"/>
      <c r="H1731" s="226">
        <v>17</v>
      </c>
      <c r="I1731" s="227"/>
      <c r="J1731" s="223"/>
      <c r="K1731" s="223"/>
      <c r="L1731" s="228"/>
      <c r="M1731" s="229"/>
      <c r="N1731" s="230"/>
      <c r="O1731" s="230"/>
      <c r="P1731" s="230"/>
      <c r="Q1731" s="230"/>
      <c r="R1731" s="230"/>
      <c r="S1731" s="230"/>
      <c r="T1731" s="231"/>
      <c r="AT1731" s="232" t="s">
        <v>237</v>
      </c>
      <c r="AU1731" s="232" t="s">
        <v>86</v>
      </c>
      <c r="AV1731" s="14" t="s">
        <v>86</v>
      </c>
      <c r="AW1731" s="14" t="s">
        <v>32</v>
      </c>
      <c r="AX1731" s="14" t="s">
        <v>76</v>
      </c>
      <c r="AY1731" s="232" t="s">
        <v>135</v>
      </c>
    </row>
    <row r="1732" spans="2:51" s="15" customFormat="1" ht="12">
      <c r="B1732" s="233"/>
      <c r="C1732" s="234"/>
      <c r="D1732" s="194" t="s">
        <v>237</v>
      </c>
      <c r="E1732" s="235" t="s">
        <v>1</v>
      </c>
      <c r="F1732" s="236" t="s">
        <v>240</v>
      </c>
      <c r="G1732" s="234"/>
      <c r="H1732" s="237">
        <v>306.30500000000006</v>
      </c>
      <c r="I1732" s="238"/>
      <c r="J1732" s="234"/>
      <c r="K1732" s="234"/>
      <c r="L1732" s="239"/>
      <c r="M1732" s="240"/>
      <c r="N1732" s="241"/>
      <c r="O1732" s="241"/>
      <c r="P1732" s="241"/>
      <c r="Q1732" s="241"/>
      <c r="R1732" s="241"/>
      <c r="S1732" s="241"/>
      <c r="T1732" s="242"/>
      <c r="AT1732" s="243" t="s">
        <v>237</v>
      </c>
      <c r="AU1732" s="243" t="s">
        <v>86</v>
      </c>
      <c r="AV1732" s="15" t="s">
        <v>140</v>
      </c>
      <c r="AW1732" s="15" t="s">
        <v>32</v>
      </c>
      <c r="AX1732" s="15" t="s">
        <v>84</v>
      </c>
      <c r="AY1732" s="243" t="s">
        <v>135</v>
      </c>
    </row>
    <row r="1733" spans="1:65" s="2" customFormat="1" ht="33" customHeight="1">
      <c r="A1733" s="35"/>
      <c r="B1733" s="36"/>
      <c r="C1733" s="180" t="s">
        <v>975</v>
      </c>
      <c r="D1733" s="180" t="s">
        <v>136</v>
      </c>
      <c r="E1733" s="181" t="s">
        <v>1713</v>
      </c>
      <c r="F1733" s="182" t="s">
        <v>1714</v>
      </c>
      <c r="G1733" s="183" t="s">
        <v>269</v>
      </c>
      <c r="H1733" s="184">
        <v>306.305</v>
      </c>
      <c r="I1733" s="185"/>
      <c r="J1733" s="186">
        <f>ROUND(I1733*H1733,2)</f>
        <v>0</v>
      </c>
      <c r="K1733" s="187"/>
      <c r="L1733" s="40"/>
      <c r="M1733" s="188" t="s">
        <v>1</v>
      </c>
      <c r="N1733" s="189" t="s">
        <v>41</v>
      </c>
      <c r="O1733" s="72"/>
      <c r="P1733" s="190">
        <f>O1733*H1733</f>
        <v>0</v>
      </c>
      <c r="Q1733" s="190">
        <v>0</v>
      </c>
      <c r="R1733" s="190">
        <f>Q1733*H1733</f>
        <v>0</v>
      </c>
      <c r="S1733" s="190">
        <v>0</v>
      </c>
      <c r="T1733" s="191">
        <f>S1733*H1733</f>
        <v>0</v>
      </c>
      <c r="U1733" s="35"/>
      <c r="V1733" s="35"/>
      <c r="W1733" s="35"/>
      <c r="X1733" s="35"/>
      <c r="Y1733" s="35"/>
      <c r="Z1733" s="35"/>
      <c r="AA1733" s="35"/>
      <c r="AB1733" s="35"/>
      <c r="AC1733" s="35"/>
      <c r="AD1733" s="35"/>
      <c r="AE1733" s="35"/>
      <c r="AR1733" s="192" t="s">
        <v>171</v>
      </c>
      <c r="AT1733" s="192" t="s">
        <v>136</v>
      </c>
      <c r="AU1733" s="192" t="s">
        <v>86</v>
      </c>
      <c r="AY1733" s="18" t="s">
        <v>135</v>
      </c>
      <c r="BE1733" s="193">
        <f>IF(N1733="základní",J1733,0)</f>
        <v>0</v>
      </c>
      <c r="BF1733" s="193">
        <f>IF(N1733="snížená",J1733,0)</f>
        <v>0</v>
      </c>
      <c r="BG1733" s="193">
        <f>IF(N1733="zákl. přenesená",J1733,0)</f>
        <v>0</v>
      </c>
      <c r="BH1733" s="193">
        <f>IF(N1733="sníž. přenesená",J1733,0)</f>
        <v>0</v>
      </c>
      <c r="BI1733" s="193">
        <f>IF(N1733="nulová",J1733,0)</f>
        <v>0</v>
      </c>
      <c r="BJ1733" s="18" t="s">
        <v>84</v>
      </c>
      <c r="BK1733" s="193">
        <f>ROUND(I1733*H1733,2)</f>
        <v>0</v>
      </c>
      <c r="BL1733" s="18" t="s">
        <v>171</v>
      </c>
      <c r="BM1733" s="192" t="s">
        <v>1715</v>
      </c>
    </row>
    <row r="1734" spans="2:51" s="13" customFormat="1" ht="12">
      <c r="B1734" s="212"/>
      <c r="C1734" s="213"/>
      <c r="D1734" s="194" t="s">
        <v>237</v>
      </c>
      <c r="E1734" s="214" t="s">
        <v>1</v>
      </c>
      <c r="F1734" s="215" t="s">
        <v>717</v>
      </c>
      <c r="G1734" s="213"/>
      <c r="H1734" s="214" t="s">
        <v>1</v>
      </c>
      <c r="I1734" s="216"/>
      <c r="J1734" s="213"/>
      <c r="K1734" s="213"/>
      <c r="L1734" s="217"/>
      <c r="M1734" s="218"/>
      <c r="N1734" s="219"/>
      <c r="O1734" s="219"/>
      <c r="P1734" s="219"/>
      <c r="Q1734" s="219"/>
      <c r="R1734" s="219"/>
      <c r="S1734" s="219"/>
      <c r="T1734" s="220"/>
      <c r="AT1734" s="221" t="s">
        <v>237</v>
      </c>
      <c r="AU1734" s="221" t="s">
        <v>86</v>
      </c>
      <c r="AV1734" s="13" t="s">
        <v>84</v>
      </c>
      <c r="AW1734" s="13" t="s">
        <v>32</v>
      </c>
      <c r="AX1734" s="13" t="s">
        <v>76</v>
      </c>
      <c r="AY1734" s="221" t="s">
        <v>135</v>
      </c>
    </row>
    <row r="1735" spans="2:51" s="14" customFormat="1" ht="12">
      <c r="B1735" s="222"/>
      <c r="C1735" s="223"/>
      <c r="D1735" s="194" t="s">
        <v>237</v>
      </c>
      <c r="E1735" s="224" t="s">
        <v>1</v>
      </c>
      <c r="F1735" s="225" t="s">
        <v>1001</v>
      </c>
      <c r="G1735" s="223"/>
      <c r="H1735" s="226">
        <v>12.5</v>
      </c>
      <c r="I1735" s="227"/>
      <c r="J1735" s="223"/>
      <c r="K1735" s="223"/>
      <c r="L1735" s="228"/>
      <c r="M1735" s="229"/>
      <c r="N1735" s="230"/>
      <c r="O1735" s="230"/>
      <c r="P1735" s="230"/>
      <c r="Q1735" s="230"/>
      <c r="R1735" s="230"/>
      <c r="S1735" s="230"/>
      <c r="T1735" s="231"/>
      <c r="AT1735" s="232" t="s">
        <v>237</v>
      </c>
      <c r="AU1735" s="232" t="s">
        <v>86</v>
      </c>
      <c r="AV1735" s="14" t="s">
        <v>86</v>
      </c>
      <c r="AW1735" s="14" t="s">
        <v>32</v>
      </c>
      <c r="AX1735" s="14" t="s">
        <v>76</v>
      </c>
      <c r="AY1735" s="232" t="s">
        <v>135</v>
      </c>
    </row>
    <row r="1736" spans="2:51" s="13" customFormat="1" ht="12">
      <c r="B1736" s="212"/>
      <c r="C1736" s="213"/>
      <c r="D1736" s="194" t="s">
        <v>237</v>
      </c>
      <c r="E1736" s="214" t="s">
        <v>1</v>
      </c>
      <c r="F1736" s="215" t="s">
        <v>839</v>
      </c>
      <c r="G1736" s="213"/>
      <c r="H1736" s="214" t="s">
        <v>1</v>
      </c>
      <c r="I1736" s="216"/>
      <c r="J1736" s="213"/>
      <c r="K1736" s="213"/>
      <c r="L1736" s="217"/>
      <c r="M1736" s="218"/>
      <c r="N1736" s="219"/>
      <c r="O1736" s="219"/>
      <c r="P1736" s="219"/>
      <c r="Q1736" s="219"/>
      <c r="R1736" s="219"/>
      <c r="S1736" s="219"/>
      <c r="T1736" s="220"/>
      <c r="AT1736" s="221" t="s">
        <v>237</v>
      </c>
      <c r="AU1736" s="221" t="s">
        <v>86</v>
      </c>
      <c r="AV1736" s="13" t="s">
        <v>84</v>
      </c>
      <c r="AW1736" s="13" t="s">
        <v>32</v>
      </c>
      <c r="AX1736" s="13" t="s">
        <v>76</v>
      </c>
      <c r="AY1736" s="221" t="s">
        <v>135</v>
      </c>
    </row>
    <row r="1737" spans="2:51" s="14" customFormat="1" ht="12">
      <c r="B1737" s="222"/>
      <c r="C1737" s="223"/>
      <c r="D1737" s="194" t="s">
        <v>237</v>
      </c>
      <c r="E1737" s="224" t="s">
        <v>1</v>
      </c>
      <c r="F1737" s="225" t="s">
        <v>1002</v>
      </c>
      <c r="G1737" s="223"/>
      <c r="H1737" s="226">
        <v>38.5</v>
      </c>
      <c r="I1737" s="227"/>
      <c r="J1737" s="223"/>
      <c r="K1737" s="223"/>
      <c r="L1737" s="228"/>
      <c r="M1737" s="229"/>
      <c r="N1737" s="230"/>
      <c r="O1737" s="230"/>
      <c r="P1737" s="230"/>
      <c r="Q1737" s="230"/>
      <c r="R1737" s="230"/>
      <c r="S1737" s="230"/>
      <c r="T1737" s="231"/>
      <c r="AT1737" s="232" t="s">
        <v>237</v>
      </c>
      <c r="AU1737" s="232" t="s">
        <v>86</v>
      </c>
      <c r="AV1737" s="14" t="s">
        <v>86</v>
      </c>
      <c r="AW1737" s="14" t="s">
        <v>32</v>
      </c>
      <c r="AX1737" s="14" t="s">
        <v>76</v>
      </c>
      <c r="AY1737" s="232" t="s">
        <v>135</v>
      </c>
    </row>
    <row r="1738" spans="2:51" s="13" customFormat="1" ht="12">
      <c r="B1738" s="212"/>
      <c r="C1738" s="213"/>
      <c r="D1738" s="194" t="s">
        <v>237</v>
      </c>
      <c r="E1738" s="214" t="s">
        <v>1</v>
      </c>
      <c r="F1738" s="215" t="s">
        <v>721</v>
      </c>
      <c r="G1738" s="213"/>
      <c r="H1738" s="214" t="s">
        <v>1</v>
      </c>
      <c r="I1738" s="216"/>
      <c r="J1738" s="213"/>
      <c r="K1738" s="213"/>
      <c r="L1738" s="217"/>
      <c r="M1738" s="218"/>
      <c r="N1738" s="219"/>
      <c r="O1738" s="219"/>
      <c r="P1738" s="219"/>
      <c r="Q1738" s="219"/>
      <c r="R1738" s="219"/>
      <c r="S1738" s="219"/>
      <c r="T1738" s="220"/>
      <c r="AT1738" s="221" t="s">
        <v>237</v>
      </c>
      <c r="AU1738" s="221" t="s">
        <v>86</v>
      </c>
      <c r="AV1738" s="13" t="s">
        <v>84</v>
      </c>
      <c r="AW1738" s="13" t="s">
        <v>32</v>
      </c>
      <c r="AX1738" s="13" t="s">
        <v>76</v>
      </c>
      <c r="AY1738" s="221" t="s">
        <v>135</v>
      </c>
    </row>
    <row r="1739" spans="2:51" s="14" customFormat="1" ht="12">
      <c r="B1739" s="222"/>
      <c r="C1739" s="223"/>
      <c r="D1739" s="194" t="s">
        <v>237</v>
      </c>
      <c r="E1739" s="224" t="s">
        <v>1</v>
      </c>
      <c r="F1739" s="225" t="s">
        <v>1003</v>
      </c>
      <c r="G1739" s="223"/>
      <c r="H1739" s="226">
        <v>65.4</v>
      </c>
      <c r="I1739" s="227"/>
      <c r="J1739" s="223"/>
      <c r="K1739" s="223"/>
      <c r="L1739" s="228"/>
      <c r="M1739" s="229"/>
      <c r="N1739" s="230"/>
      <c r="O1739" s="230"/>
      <c r="P1739" s="230"/>
      <c r="Q1739" s="230"/>
      <c r="R1739" s="230"/>
      <c r="S1739" s="230"/>
      <c r="T1739" s="231"/>
      <c r="AT1739" s="232" t="s">
        <v>237</v>
      </c>
      <c r="AU1739" s="232" t="s">
        <v>86</v>
      </c>
      <c r="AV1739" s="14" t="s">
        <v>86</v>
      </c>
      <c r="AW1739" s="14" t="s">
        <v>32</v>
      </c>
      <c r="AX1739" s="14" t="s">
        <v>76</v>
      </c>
      <c r="AY1739" s="232" t="s">
        <v>135</v>
      </c>
    </row>
    <row r="1740" spans="2:51" s="13" customFormat="1" ht="12">
      <c r="B1740" s="212"/>
      <c r="C1740" s="213"/>
      <c r="D1740" s="194" t="s">
        <v>237</v>
      </c>
      <c r="E1740" s="214" t="s">
        <v>1</v>
      </c>
      <c r="F1740" s="215" t="s">
        <v>723</v>
      </c>
      <c r="G1740" s="213"/>
      <c r="H1740" s="214" t="s">
        <v>1</v>
      </c>
      <c r="I1740" s="216"/>
      <c r="J1740" s="213"/>
      <c r="K1740" s="213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237</v>
      </c>
      <c r="AU1740" s="221" t="s">
        <v>86</v>
      </c>
      <c r="AV1740" s="13" t="s">
        <v>84</v>
      </c>
      <c r="AW1740" s="13" t="s">
        <v>32</v>
      </c>
      <c r="AX1740" s="13" t="s">
        <v>76</v>
      </c>
      <c r="AY1740" s="221" t="s">
        <v>135</v>
      </c>
    </row>
    <row r="1741" spans="2:51" s="14" customFormat="1" ht="12">
      <c r="B1741" s="222"/>
      <c r="C1741" s="223"/>
      <c r="D1741" s="194" t="s">
        <v>237</v>
      </c>
      <c r="E1741" s="224" t="s">
        <v>1</v>
      </c>
      <c r="F1741" s="225" t="s">
        <v>1004</v>
      </c>
      <c r="G1741" s="223"/>
      <c r="H1741" s="226">
        <v>12.1</v>
      </c>
      <c r="I1741" s="227"/>
      <c r="J1741" s="223"/>
      <c r="K1741" s="223"/>
      <c r="L1741" s="228"/>
      <c r="M1741" s="229"/>
      <c r="N1741" s="230"/>
      <c r="O1741" s="230"/>
      <c r="P1741" s="230"/>
      <c r="Q1741" s="230"/>
      <c r="R1741" s="230"/>
      <c r="S1741" s="230"/>
      <c r="T1741" s="231"/>
      <c r="AT1741" s="232" t="s">
        <v>237</v>
      </c>
      <c r="AU1741" s="232" t="s">
        <v>86</v>
      </c>
      <c r="AV1741" s="14" t="s">
        <v>86</v>
      </c>
      <c r="AW1741" s="14" t="s">
        <v>32</v>
      </c>
      <c r="AX1741" s="14" t="s">
        <v>76</v>
      </c>
      <c r="AY1741" s="232" t="s">
        <v>135</v>
      </c>
    </row>
    <row r="1742" spans="2:51" s="13" customFormat="1" ht="12">
      <c r="B1742" s="212"/>
      <c r="C1742" s="213"/>
      <c r="D1742" s="194" t="s">
        <v>237</v>
      </c>
      <c r="E1742" s="214" t="s">
        <v>1</v>
      </c>
      <c r="F1742" s="215" t="s">
        <v>443</v>
      </c>
      <c r="G1742" s="213"/>
      <c r="H1742" s="214" t="s">
        <v>1</v>
      </c>
      <c r="I1742" s="216"/>
      <c r="J1742" s="213"/>
      <c r="K1742" s="213"/>
      <c r="L1742" s="217"/>
      <c r="M1742" s="218"/>
      <c r="N1742" s="219"/>
      <c r="O1742" s="219"/>
      <c r="P1742" s="219"/>
      <c r="Q1742" s="219"/>
      <c r="R1742" s="219"/>
      <c r="S1742" s="219"/>
      <c r="T1742" s="220"/>
      <c r="AT1742" s="221" t="s">
        <v>237</v>
      </c>
      <c r="AU1742" s="221" t="s">
        <v>86</v>
      </c>
      <c r="AV1742" s="13" t="s">
        <v>84</v>
      </c>
      <c r="AW1742" s="13" t="s">
        <v>32</v>
      </c>
      <c r="AX1742" s="13" t="s">
        <v>76</v>
      </c>
      <c r="AY1742" s="221" t="s">
        <v>135</v>
      </c>
    </row>
    <row r="1743" spans="2:51" s="13" customFormat="1" ht="12">
      <c r="B1743" s="212"/>
      <c r="C1743" s="213"/>
      <c r="D1743" s="194" t="s">
        <v>237</v>
      </c>
      <c r="E1743" s="214" t="s">
        <v>1</v>
      </c>
      <c r="F1743" s="215" t="s">
        <v>1061</v>
      </c>
      <c r="G1743" s="213"/>
      <c r="H1743" s="214" t="s">
        <v>1</v>
      </c>
      <c r="I1743" s="216"/>
      <c r="J1743" s="213"/>
      <c r="K1743" s="213"/>
      <c r="L1743" s="217"/>
      <c r="M1743" s="218"/>
      <c r="N1743" s="219"/>
      <c r="O1743" s="219"/>
      <c r="P1743" s="219"/>
      <c r="Q1743" s="219"/>
      <c r="R1743" s="219"/>
      <c r="S1743" s="219"/>
      <c r="T1743" s="220"/>
      <c r="AT1743" s="221" t="s">
        <v>237</v>
      </c>
      <c r="AU1743" s="221" t="s">
        <v>86</v>
      </c>
      <c r="AV1743" s="13" t="s">
        <v>84</v>
      </c>
      <c r="AW1743" s="13" t="s">
        <v>32</v>
      </c>
      <c r="AX1743" s="13" t="s">
        <v>76</v>
      </c>
      <c r="AY1743" s="221" t="s">
        <v>135</v>
      </c>
    </row>
    <row r="1744" spans="2:51" s="13" customFormat="1" ht="12">
      <c r="B1744" s="212"/>
      <c r="C1744" s="213"/>
      <c r="D1744" s="194" t="s">
        <v>237</v>
      </c>
      <c r="E1744" s="214" t="s">
        <v>1</v>
      </c>
      <c r="F1744" s="215" t="s">
        <v>1062</v>
      </c>
      <c r="G1744" s="213"/>
      <c r="H1744" s="214" t="s">
        <v>1</v>
      </c>
      <c r="I1744" s="216"/>
      <c r="J1744" s="213"/>
      <c r="K1744" s="213"/>
      <c r="L1744" s="217"/>
      <c r="M1744" s="218"/>
      <c r="N1744" s="219"/>
      <c r="O1744" s="219"/>
      <c r="P1744" s="219"/>
      <c r="Q1744" s="219"/>
      <c r="R1744" s="219"/>
      <c r="S1744" s="219"/>
      <c r="T1744" s="220"/>
      <c r="AT1744" s="221" t="s">
        <v>237</v>
      </c>
      <c r="AU1744" s="221" t="s">
        <v>86</v>
      </c>
      <c r="AV1744" s="13" t="s">
        <v>84</v>
      </c>
      <c r="AW1744" s="13" t="s">
        <v>32</v>
      </c>
      <c r="AX1744" s="13" t="s">
        <v>76</v>
      </c>
      <c r="AY1744" s="221" t="s">
        <v>135</v>
      </c>
    </row>
    <row r="1745" spans="2:51" s="14" customFormat="1" ht="12">
      <c r="B1745" s="222"/>
      <c r="C1745" s="223"/>
      <c r="D1745" s="194" t="s">
        <v>237</v>
      </c>
      <c r="E1745" s="224" t="s">
        <v>1</v>
      </c>
      <c r="F1745" s="225" t="s">
        <v>1063</v>
      </c>
      <c r="G1745" s="223"/>
      <c r="H1745" s="226">
        <v>16.268</v>
      </c>
      <c r="I1745" s="227"/>
      <c r="J1745" s="223"/>
      <c r="K1745" s="223"/>
      <c r="L1745" s="228"/>
      <c r="M1745" s="229"/>
      <c r="N1745" s="230"/>
      <c r="O1745" s="230"/>
      <c r="P1745" s="230"/>
      <c r="Q1745" s="230"/>
      <c r="R1745" s="230"/>
      <c r="S1745" s="230"/>
      <c r="T1745" s="231"/>
      <c r="AT1745" s="232" t="s">
        <v>237</v>
      </c>
      <c r="AU1745" s="232" t="s">
        <v>86</v>
      </c>
      <c r="AV1745" s="14" t="s">
        <v>86</v>
      </c>
      <c r="AW1745" s="14" t="s">
        <v>32</v>
      </c>
      <c r="AX1745" s="14" t="s">
        <v>76</v>
      </c>
      <c r="AY1745" s="232" t="s">
        <v>135</v>
      </c>
    </row>
    <row r="1746" spans="2:51" s="13" customFormat="1" ht="12">
      <c r="B1746" s="212"/>
      <c r="C1746" s="213"/>
      <c r="D1746" s="194" t="s">
        <v>237</v>
      </c>
      <c r="E1746" s="214" t="s">
        <v>1</v>
      </c>
      <c r="F1746" s="215" t="s">
        <v>1064</v>
      </c>
      <c r="G1746" s="213"/>
      <c r="H1746" s="214" t="s">
        <v>1</v>
      </c>
      <c r="I1746" s="216"/>
      <c r="J1746" s="213"/>
      <c r="K1746" s="213"/>
      <c r="L1746" s="217"/>
      <c r="M1746" s="218"/>
      <c r="N1746" s="219"/>
      <c r="O1746" s="219"/>
      <c r="P1746" s="219"/>
      <c r="Q1746" s="219"/>
      <c r="R1746" s="219"/>
      <c r="S1746" s="219"/>
      <c r="T1746" s="220"/>
      <c r="AT1746" s="221" t="s">
        <v>237</v>
      </c>
      <c r="AU1746" s="221" t="s">
        <v>86</v>
      </c>
      <c r="AV1746" s="13" t="s">
        <v>84</v>
      </c>
      <c r="AW1746" s="13" t="s">
        <v>32</v>
      </c>
      <c r="AX1746" s="13" t="s">
        <v>76</v>
      </c>
      <c r="AY1746" s="221" t="s">
        <v>135</v>
      </c>
    </row>
    <row r="1747" spans="2:51" s="14" customFormat="1" ht="12">
      <c r="B1747" s="222"/>
      <c r="C1747" s="223"/>
      <c r="D1747" s="194" t="s">
        <v>237</v>
      </c>
      <c r="E1747" s="224" t="s">
        <v>1</v>
      </c>
      <c r="F1747" s="225" t="s">
        <v>1065</v>
      </c>
      <c r="G1747" s="223"/>
      <c r="H1747" s="226">
        <v>19.46</v>
      </c>
      <c r="I1747" s="227"/>
      <c r="J1747" s="223"/>
      <c r="K1747" s="223"/>
      <c r="L1747" s="228"/>
      <c r="M1747" s="229"/>
      <c r="N1747" s="230"/>
      <c r="O1747" s="230"/>
      <c r="P1747" s="230"/>
      <c r="Q1747" s="230"/>
      <c r="R1747" s="230"/>
      <c r="S1747" s="230"/>
      <c r="T1747" s="231"/>
      <c r="AT1747" s="232" t="s">
        <v>237</v>
      </c>
      <c r="AU1747" s="232" t="s">
        <v>86</v>
      </c>
      <c r="AV1747" s="14" t="s">
        <v>86</v>
      </c>
      <c r="AW1747" s="14" t="s">
        <v>32</v>
      </c>
      <c r="AX1747" s="14" t="s">
        <v>76</v>
      </c>
      <c r="AY1747" s="232" t="s">
        <v>135</v>
      </c>
    </row>
    <row r="1748" spans="2:51" s="13" customFormat="1" ht="12">
      <c r="B1748" s="212"/>
      <c r="C1748" s="213"/>
      <c r="D1748" s="194" t="s">
        <v>237</v>
      </c>
      <c r="E1748" s="214" t="s">
        <v>1</v>
      </c>
      <c r="F1748" s="215" t="s">
        <v>1066</v>
      </c>
      <c r="G1748" s="213"/>
      <c r="H1748" s="214" t="s">
        <v>1</v>
      </c>
      <c r="I1748" s="216"/>
      <c r="J1748" s="213"/>
      <c r="K1748" s="213"/>
      <c r="L1748" s="217"/>
      <c r="M1748" s="218"/>
      <c r="N1748" s="219"/>
      <c r="O1748" s="219"/>
      <c r="P1748" s="219"/>
      <c r="Q1748" s="219"/>
      <c r="R1748" s="219"/>
      <c r="S1748" s="219"/>
      <c r="T1748" s="220"/>
      <c r="AT1748" s="221" t="s">
        <v>237</v>
      </c>
      <c r="AU1748" s="221" t="s">
        <v>86</v>
      </c>
      <c r="AV1748" s="13" t="s">
        <v>84</v>
      </c>
      <c r="AW1748" s="13" t="s">
        <v>32</v>
      </c>
      <c r="AX1748" s="13" t="s">
        <v>76</v>
      </c>
      <c r="AY1748" s="221" t="s">
        <v>135</v>
      </c>
    </row>
    <row r="1749" spans="2:51" s="14" customFormat="1" ht="12">
      <c r="B1749" s="222"/>
      <c r="C1749" s="223"/>
      <c r="D1749" s="194" t="s">
        <v>237</v>
      </c>
      <c r="E1749" s="224" t="s">
        <v>1</v>
      </c>
      <c r="F1749" s="225" t="s">
        <v>1067</v>
      </c>
      <c r="G1749" s="223"/>
      <c r="H1749" s="226">
        <v>14</v>
      </c>
      <c r="I1749" s="227"/>
      <c r="J1749" s="223"/>
      <c r="K1749" s="223"/>
      <c r="L1749" s="228"/>
      <c r="M1749" s="229"/>
      <c r="N1749" s="230"/>
      <c r="O1749" s="230"/>
      <c r="P1749" s="230"/>
      <c r="Q1749" s="230"/>
      <c r="R1749" s="230"/>
      <c r="S1749" s="230"/>
      <c r="T1749" s="231"/>
      <c r="AT1749" s="232" t="s">
        <v>237</v>
      </c>
      <c r="AU1749" s="232" t="s">
        <v>86</v>
      </c>
      <c r="AV1749" s="14" t="s">
        <v>86</v>
      </c>
      <c r="AW1749" s="14" t="s">
        <v>32</v>
      </c>
      <c r="AX1749" s="14" t="s">
        <v>76</v>
      </c>
      <c r="AY1749" s="232" t="s">
        <v>135</v>
      </c>
    </row>
    <row r="1750" spans="2:51" s="13" customFormat="1" ht="12">
      <c r="B1750" s="212"/>
      <c r="C1750" s="213"/>
      <c r="D1750" s="194" t="s">
        <v>237</v>
      </c>
      <c r="E1750" s="214" t="s">
        <v>1</v>
      </c>
      <c r="F1750" s="215" t="s">
        <v>1068</v>
      </c>
      <c r="G1750" s="213"/>
      <c r="H1750" s="214" t="s">
        <v>1</v>
      </c>
      <c r="I1750" s="216"/>
      <c r="J1750" s="213"/>
      <c r="K1750" s="213"/>
      <c r="L1750" s="217"/>
      <c r="M1750" s="218"/>
      <c r="N1750" s="219"/>
      <c r="O1750" s="219"/>
      <c r="P1750" s="219"/>
      <c r="Q1750" s="219"/>
      <c r="R1750" s="219"/>
      <c r="S1750" s="219"/>
      <c r="T1750" s="220"/>
      <c r="AT1750" s="221" t="s">
        <v>237</v>
      </c>
      <c r="AU1750" s="221" t="s">
        <v>86</v>
      </c>
      <c r="AV1750" s="13" t="s">
        <v>84</v>
      </c>
      <c r="AW1750" s="13" t="s">
        <v>32</v>
      </c>
      <c r="AX1750" s="13" t="s">
        <v>76</v>
      </c>
      <c r="AY1750" s="221" t="s">
        <v>135</v>
      </c>
    </row>
    <row r="1751" spans="2:51" s="14" customFormat="1" ht="12">
      <c r="B1751" s="222"/>
      <c r="C1751" s="223"/>
      <c r="D1751" s="194" t="s">
        <v>237</v>
      </c>
      <c r="E1751" s="224" t="s">
        <v>1</v>
      </c>
      <c r="F1751" s="225" t="s">
        <v>1069</v>
      </c>
      <c r="G1751" s="223"/>
      <c r="H1751" s="226">
        <v>16.66</v>
      </c>
      <c r="I1751" s="227"/>
      <c r="J1751" s="223"/>
      <c r="K1751" s="223"/>
      <c r="L1751" s="228"/>
      <c r="M1751" s="229"/>
      <c r="N1751" s="230"/>
      <c r="O1751" s="230"/>
      <c r="P1751" s="230"/>
      <c r="Q1751" s="230"/>
      <c r="R1751" s="230"/>
      <c r="S1751" s="230"/>
      <c r="T1751" s="231"/>
      <c r="AT1751" s="232" t="s">
        <v>237</v>
      </c>
      <c r="AU1751" s="232" t="s">
        <v>86</v>
      </c>
      <c r="AV1751" s="14" t="s">
        <v>86</v>
      </c>
      <c r="AW1751" s="14" t="s">
        <v>32</v>
      </c>
      <c r="AX1751" s="14" t="s">
        <v>76</v>
      </c>
      <c r="AY1751" s="232" t="s">
        <v>135</v>
      </c>
    </row>
    <row r="1752" spans="2:51" s="13" customFormat="1" ht="12">
      <c r="B1752" s="212"/>
      <c r="C1752" s="213"/>
      <c r="D1752" s="194" t="s">
        <v>237</v>
      </c>
      <c r="E1752" s="214" t="s">
        <v>1</v>
      </c>
      <c r="F1752" s="215" t="s">
        <v>1070</v>
      </c>
      <c r="G1752" s="213"/>
      <c r="H1752" s="214" t="s">
        <v>1</v>
      </c>
      <c r="I1752" s="216"/>
      <c r="J1752" s="213"/>
      <c r="K1752" s="213"/>
      <c r="L1752" s="217"/>
      <c r="M1752" s="218"/>
      <c r="N1752" s="219"/>
      <c r="O1752" s="219"/>
      <c r="P1752" s="219"/>
      <c r="Q1752" s="219"/>
      <c r="R1752" s="219"/>
      <c r="S1752" s="219"/>
      <c r="T1752" s="220"/>
      <c r="AT1752" s="221" t="s">
        <v>237</v>
      </c>
      <c r="AU1752" s="221" t="s">
        <v>86</v>
      </c>
      <c r="AV1752" s="13" t="s">
        <v>84</v>
      </c>
      <c r="AW1752" s="13" t="s">
        <v>32</v>
      </c>
      <c r="AX1752" s="13" t="s">
        <v>76</v>
      </c>
      <c r="AY1752" s="221" t="s">
        <v>135</v>
      </c>
    </row>
    <row r="1753" spans="2:51" s="14" customFormat="1" ht="12">
      <c r="B1753" s="222"/>
      <c r="C1753" s="223"/>
      <c r="D1753" s="194" t="s">
        <v>237</v>
      </c>
      <c r="E1753" s="224" t="s">
        <v>1</v>
      </c>
      <c r="F1753" s="225" t="s">
        <v>1071</v>
      </c>
      <c r="G1753" s="223"/>
      <c r="H1753" s="226">
        <v>10.08</v>
      </c>
      <c r="I1753" s="227"/>
      <c r="J1753" s="223"/>
      <c r="K1753" s="223"/>
      <c r="L1753" s="228"/>
      <c r="M1753" s="229"/>
      <c r="N1753" s="230"/>
      <c r="O1753" s="230"/>
      <c r="P1753" s="230"/>
      <c r="Q1753" s="230"/>
      <c r="R1753" s="230"/>
      <c r="S1753" s="230"/>
      <c r="T1753" s="231"/>
      <c r="AT1753" s="232" t="s">
        <v>237</v>
      </c>
      <c r="AU1753" s="232" t="s">
        <v>86</v>
      </c>
      <c r="AV1753" s="14" t="s">
        <v>86</v>
      </c>
      <c r="AW1753" s="14" t="s">
        <v>32</v>
      </c>
      <c r="AX1753" s="14" t="s">
        <v>76</v>
      </c>
      <c r="AY1753" s="232" t="s">
        <v>135</v>
      </c>
    </row>
    <row r="1754" spans="2:51" s="13" customFormat="1" ht="12">
      <c r="B1754" s="212"/>
      <c r="C1754" s="213"/>
      <c r="D1754" s="194" t="s">
        <v>237</v>
      </c>
      <c r="E1754" s="214" t="s">
        <v>1</v>
      </c>
      <c r="F1754" s="215" t="s">
        <v>1072</v>
      </c>
      <c r="G1754" s="213"/>
      <c r="H1754" s="214" t="s">
        <v>1</v>
      </c>
      <c r="I1754" s="216"/>
      <c r="J1754" s="213"/>
      <c r="K1754" s="213"/>
      <c r="L1754" s="217"/>
      <c r="M1754" s="218"/>
      <c r="N1754" s="219"/>
      <c r="O1754" s="219"/>
      <c r="P1754" s="219"/>
      <c r="Q1754" s="219"/>
      <c r="R1754" s="219"/>
      <c r="S1754" s="219"/>
      <c r="T1754" s="220"/>
      <c r="AT1754" s="221" t="s">
        <v>237</v>
      </c>
      <c r="AU1754" s="221" t="s">
        <v>86</v>
      </c>
      <c r="AV1754" s="13" t="s">
        <v>84</v>
      </c>
      <c r="AW1754" s="13" t="s">
        <v>32</v>
      </c>
      <c r="AX1754" s="13" t="s">
        <v>76</v>
      </c>
      <c r="AY1754" s="221" t="s">
        <v>135</v>
      </c>
    </row>
    <row r="1755" spans="2:51" s="14" customFormat="1" ht="12">
      <c r="B1755" s="222"/>
      <c r="C1755" s="223"/>
      <c r="D1755" s="194" t="s">
        <v>237</v>
      </c>
      <c r="E1755" s="224" t="s">
        <v>1</v>
      </c>
      <c r="F1755" s="225" t="s">
        <v>1073</v>
      </c>
      <c r="G1755" s="223"/>
      <c r="H1755" s="226">
        <v>7.14</v>
      </c>
      <c r="I1755" s="227"/>
      <c r="J1755" s="223"/>
      <c r="K1755" s="223"/>
      <c r="L1755" s="228"/>
      <c r="M1755" s="229"/>
      <c r="N1755" s="230"/>
      <c r="O1755" s="230"/>
      <c r="P1755" s="230"/>
      <c r="Q1755" s="230"/>
      <c r="R1755" s="230"/>
      <c r="S1755" s="230"/>
      <c r="T1755" s="231"/>
      <c r="AT1755" s="232" t="s">
        <v>237</v>
      </c>
      <c r="AU1755" s="232" t="s">
        <v>86</v>
      </c>
      <c r="AV1755" s="14" t="s">
        <v>86</v>
      </c>
      <c r="AW1755" s="14" t="s">
        <v>32</v>
      </c>
      <c r="AX1755" s="14" t="s">
        <v>76</v>
      </c>
      <c r="AY1755" s="232" t="s">
        <v>135</v>
      </c>
    </row>
    <row r="1756" spans="2:51" s="13" customFormat="1" ht="12">
      <c r="B1756" s="212"/>
      <c r="C1756" s="213"/>
      <c r="D1756" s="194" t="s">
        <v>237</v>
      </c>
      <c r="E1756" s="214" t="s">
        <v>1</v>
      </c>
      <c r="F1756" s="215" t="s">
        <v>1074</v>
      </c>
      <c r="G1756" s="213"/>
      <c r="H1756" s="214" t="s">
        <v>1</v>
      </c>
      <c r="I1756" s="216"/>
      <c r="J1756" s="213"/>
      <c r="K1756" s="213"/>
      <c r="L1756" s="217"/>
      <c r="M1756" s="218"/>
      <c r="N1756" s="219"/>
      <c r="O1756" s="219"/>
      <c r="P1756" s="219"/>
      <c r="Q1756" s="219"/>
      <c r="R1756" s="219"/>
      <c r="S1756" s="219"/>
      <c r="T1756" s="220"/>
      <c r="AT1756" s="221" t="s">
        <v>237</v>
      </c>
      <c r="AU1756" s="221" t="s">
        <v>86</v>
      </c>
      <c r="AV1756" s="13" t="s">
        <v>84</v>
      </c>
      <c r="AW1756" s="13" t="s">
        <v>32</v>
      </c>
      <c r="AX1756" s="13" t="s">
        <v>76</v>
      </c>
      <c r="AY1756" s="221" t="s">
        <v>135</v>
      </c>
    </row>
    <row r="1757" spans="2:51" s="14" customFormat="1" ht="12">
      <c r="B1757" s="222"/>
      <c r="C1757" s="223"/>
      <c r="D1757" s="194" t="s">
        <v>237</v>
      </c>
      <c r="E1757" s="224" t="s">
        <v>1</v>
      </c>
      <c r="F1757" s="225" t="s">
        <v>1075</v>
      </c>
      <c r="G1757" s="223"/>
      <c r="H1757" s="226">
        <v>1.61</v>
      </c>
      <c r="I1757" s="227"/>
      <c r="J1757" s="223"/>
      <c r="K1757" s="223"/>
      <c r="L1757" s="228"/>
      <c r="M1757" s="229"/>
      <c r="N1757" s="230"/>
      <c r="O1757" s="230"/>
      <c r="P1757" s="230"/>
      <c r="Q1757" s="230"/>
      <c r="R1757" s="230"/>
      <c r="S1757" s="230"/>
      <c r="T1757" s="231"/>
      <c r="AT1757" s="232" t="s">
        <v>237</v>
      </c>
      <c r="AU1757" s="232" t="s">
        <v>86</v>
      </c>
      <c r="AV1757" s="14" t="s">
        <v>86</v>
      </c>
      <c r="AW1757" s="14" t="s">
        <v>32</v>
      </c>
      <c r="AX1757" s="14" t="s">
        <v>76</v>
      </c>
      <c r="AY1757" s="232" t="s">
        <v>135</v>
      </c>
    </row>
    <row r="1758" spans="2:51" s="13" customFormat="1" ht="12">
      <c r="B1758" s="212"/>
      <c r="C1758" s="213"/>
      <c r="D1758" s="194" t="s">
        <v>237</v>
      </c>
      <c r="E1758" s="214" t="s">
        <v>1</v>
      </c>
      <c r="F1758" s="215" t="s">
        <v>640</v>
      </c>
      <c r="G1758" s="213"/>
      <c r="H1758" s="214" t="s">
        <v>1</v>
      </c>
      <c r="I1758" s="216"/>
      <c r="J1758" s="213"/>
      <c r="K1758" s="213"/>
      <c r="L1758" s="217"/>
      <c r="M1758" s="218"/>
      <c r="N1758" s="219"/>
      <c r="O1758" s="219"/>
      <c r="P1758" s="219"/>
      <c r="Q1758" s="219"/>
      <c r="R1758" s="219"/>
      <c r="S1758" s="219"/>
      <c r="T1758" s="220"/>
      <c r="AT1758" s="221" t="s">
        <v>237</v>
      </c>
      <c r="AU1758" s="221" t="s">
        <v>86</v>
      </c>
      <c r="AV1758" s="13" t="s">
        <v>84</v>
      </c>
      <c r="AW1758" s="13" t="s">
        <v>32</v>
      </c>
      <c r="AX1758" s="13" t="s">
        <v>76</v>
      </c>
      <c r="AY1758" s="221" t="s">
        <v>135</v>
      </c>
    </row>
    <row r="1759" spans="2:51" s="13" customFormat="1" ht="12">
      <c r="B1759" s="212"/>
      <c r="C1759" s="213"/>
      <c r="D1759" s="194" t="s">
        <v>237</v>
      </c>
      <c r="E1759" s="214" t="s">
        <v>1</v>
      </c>
      <c r="F1759" s="215" t="s">
        <v>1079</v>
      </c>
      <c r="G1759" s="213"/>
      <c r="H1759" s="214" t="s">
        <v>1</v>
      </c>
      <c r="I1759" s="216"/>
      <c r="J1759" s="213"/>
      <c r="K1759" s="213"/>
      <c r="L1759" s="217"/>
      <c r="M1759" s="218"/>
      <c r="N1759" s="219"/>
      <c r="O1759" s="219"/>
      <c r="P1759" s="219"/>
      <c r="Q1759" s="219"/>
      <c r="R1759" s="219"/>
      <c r="S1759" s="219"/>
      <c r="T1759" s="220"/>
      <c r="AT1759" s="221" t="s">
        <v>237</v>
      </c>
      <c r="AU1759" s="221" t="s">
        <v>86</v>
      </c>
      <c r="AV1759" s="13" t="s">
        <v>84</v>
      </c>
      <c r="AW1759" s="13" t="s">
        <v>32</v>
      </c>
      <c r="AX1759" s="13" t="s">
        <v>76</v>
      </c>
      <c r="AY1759" s="221" t="s">
        <v>135</v>
      </c>
    </row>
    <row r="1760" spans="2:51" s="14" customFormat="1" ht="12">
      <c r="B1760" s="222"/>
      <c r="C1760" s="223"/>
      <c r="D1760" s="194" t="s">
        <v>237</v>
      </c>
      <c r="E1760" s="224" t="s">
        <v>1</v>
      </c>
      <c r="F1760" s="225" t="s">
        <v>1080</v>
      </c>
      <c r="G1760" s="223"/>
      <c r="H1760" s="226">
        <v>11.541</v>
      </c>
      <c r="I1760" s="227"/>
      <c r="J1760" s="223"/>
      <c r="K1760" s="223"/>
      <c r="L1760" s="228"/>
      <c r="M1760" s="229"/>
      <c r="N1760" s="230"/>
      <c r="O1760" s="230"/>
      <c r="P1760" s="230"/>
      <c r="Q1760" s="230"/>
      <c r="R1760" s="230"/>
      <c r="S1760" s="230"/>
      <c r="T1760" s="231"/>
      <c r="AT1760" s="232" t="s">
        <v>237</v>
      </c>
      <c r="AU1760" s="232" t="s">
        <v>86</v>
      </c>
      <c r="AV1760" s="14" t="s">
        <v>86</v>
      </c>
      <c r="AW1760" s="14" t="s">
        <v>32</v>
      </c>
      <c r="AX1760" s="14" t="s">
        <v>76</v>
      </c>
      <c r="AY1760" s="232" t="s">
        <v>135</v>
      </c>
    </row>
    <row r="1761" spans="2:51" s="14" customFormat="1" ht="12">
      <c r="B1761" s="222"/>
      <c r="C1761" s="223"/>
      <c r="D1761" s="194" t="s">
        <v>237</v>
      </c>
      <c r="E1761" s="224" t="s">
        <v>1</v>
      </c>
      <c r="F1761" s="225" t="s">
        <v>1081</v>
      </c>
      <c r="G1761" s="223"/>
      <c r="H1761" s="226">
        <v>5.246</v>
      </c>
      <c r="I1761" s="227"/>
      <c r="J1761" s="223"/>
      <c r="K1761" s="223"/>
      <c r="L1761" s="228"/>
      <c r="M1761" s="229"/>
      <c r="N1761" s="230"/>
      <c r="O1761" s="230"/>
      <c r="P1761" s="230"/>
      <c r="Q1761" s="230"/>
      <c r="R1761" s="230"/>
      <c r="S1761" s="230"/>
      <c r="T1761" s="231"/>
      <c r="AT1761" s="232" t="s">
        <v>237</v>
      </c>
      <c r="AU1761" s="232" t="s">
        <v>86</v>
      </c>
      <c r="AV1761" s="14" t="s">
        <v>86</v>
      </c>
      <c r="AW1761" s="14" t="s">
        <v>32</v>
      </c>
      <c r="AX1761" s="14" t="s">
        <v>76</v>
      </c>
      <c r="AY1761" s="232" t="s">
        <v>135</v>
      </c>
    </row>
    <row r="1762" spans="2:51" s="13" customFormat="1" ht="12">
      <c r="B1762" s="212"/>
      <c r="C1762" s="213"/>
      <c r="D1762" s="194" t="s">
        <v>237</v>
      </c>
      <c r="E1762" s="214" t="s">
        <v>1</v>
      </c>
      <c r="F1762" s="215" t="s">
        <v>1086</v>
      </c>
      <c r="G1762" s="213"/>
      <c r="H1762" s="214" t="s">
        <v>1</v>
      </c>
      <c r="I1762" s="216"/>
      <c r="J1762" s="213"/>
      <c r="K1762" s="213"/>
      <c r="L1762" s="217"/>
      <c r="M1762" s="218"/>
      <c r="N1762" s="219"/>
      <c r="O1762" s="219"/>
      <c r="P1762" s="219"/>
      <c r="Q1762" s="219"/>
      <c r="R1762" s="219"/>
      <c r="S1762" s="219"/>
      <c r="T1762" s="220"/>
      <c r="AT1762" s="221" t="s">
        <v>237</v>
      </c>
      <c r="AU1762" s="221" t="s">
        <v>86</v>
      </c>
      <c r="AV1762" s="13" t="s">
        <v>84</v>
      </c>
      <c r="AW1762" s="13" t="s">
        <v>32</v>
      </c>
      <c r="AX1762" s="13" t="s">
        <v>76</v>
      </c>
      <c r="AY1762" s="221" t="s">
        <v>135</v>
      </c>
    </row>
    <row r="1763" spans="2:51" s="13" customFormat="1" ht="12">
      <c r="B1763" s="212"/>
      <c r="C1763" s="213"/>
      <c r="D1763" s="194" t="s">
        <v>237</v>
      </c>
      <c r="E1763" s="214" t="s">
        <v>1</v>
      </c>
      <c r="F1763" s="215" t="s">
        <v>443</v>
      </c>
      <c r="G1763" s="213"/>
      <c r="H1763" s="214" t="s">
        <v>1</v>
      </c>
      <c r="I1763" s="216"/>
      <c r="J1763" s="213"/>
      <c r="K1763" s="213"/>
      <c r="L1763" s="217"/>
      <c r="M1763" s="218"/>
      <c r="N1763" s="219"/>
      <c r="O1763" s="219"/>
      <c r="P1763" s="219"/>
      <c r="Q1763" s="219"/>
      <c r="R1763" s="219"/>
      <c r="S1763" s="219"/>
      <c r="T1763" s="220"/>
      <c r="AT1763" s="221" t="s">
        <v>237</v>
      </c>
      <c r="AU1763" s="221" t="s">
        <v>86</v>
      </c>
      <c r="AV1763" s="13" t="s">
        <v>84</v>
      </c>
      <c r="AW1763" s="13" t="s">
        <v>32</v>
      </c>
      <c r="AX1763" s="13" t="s">
        <v>76</v>
      </c>
      <c r="AY1763" s="221" t="s">
        <v>135</v>
      </c>
    </row>
    <row r="1764" spans="2:51" s="14" customFormat="1" ht="12">
      <c r="B1764" s="222"/>
      <c r="C1764" s="223"/>
      <c r="D1764" s="194" t="s">
        <v>237</v>
      </c>
      <c r="E1764" s="224" t="s">
        <v>1</v>
      </c>
      <c r="F1764" s="225" t="s">
        <v>1087</v>
      </c>
      <c r="G1764" s="223"/>
      <c r="H1764" s="226">
        <v>7.49</v>
      </c>
      <c r="I1764" s="227"/>
      <c r="J1764" s="223"/>
      <c r="K1764" s="223"/>
      <c r="L1764" s="228"/>
      <c r="M1764" s="229"/>
      <c r="N1764" s="230"/>
      <c r="O1764" s="230"/>
      <c r="P1764" s="230"/>
      <c r="Q1764" s="230"/>
      <c r="R1764" s="230"/>
      <c r="S1764" s="230"/>
      <c r="T1764" s="231"/>
      <c r="AT1764" s="232" t="s">
        <v>237</v>
      </c>
      <c r="AU1764" s="232" t="s">
        <v>86</v>
      </c>
      <c r="AV1764" s="14" t="s">
        <v>86</v>
      </c>
      <c r="AW1764" s="14" t="s">
        <v>32</v>
      </c>
      <c r="AX1764" s="14" t="s">
        <v>76</v>
      </c>
      <c r="AY1764" s="232" t="s">
        <v>135</v>
      </c>
    </row>
    <row r="1765" spans="2:51" s="13" customFormat="1" ht="12">
      <c r="B1765" s="212"/>
      <c r="C1765" s="213"/>
      <c r="D1765" s="194" t="s">
        <v>237</v>
      </c>
      <c r="E1765" s="214" t="s">
        <v>1</v>
      </c>
      <c r="F1765" s="215" t="s">
        <v>536</v>
      </c>
      <c r="G1765" s="213"/>
      <c r="H1765" s="214" t="s">
        <v>1</v>
      </c>
      <c r="I1765" s="216"/>
      <c r="J1765" s="213"/>
      <c r="K1765" s="213"/>
      <c r="L1765" s="217"/>
      <c r="M1765" s="218"/>
      <c r="N1765" s="219"/>
      <c r="O1765" s="219"/>
      <c r="P1765" s="219"/>
      <c r="Q1765" s="219"/>
      <c r="R1765" s="219"/>
      <c r="S1765" s="219"/>
      <c r="T1765" s="220"/>
      <c r="AT1765" s="221" t="s">
        <v>237</v>
      </c>
      <c r="AU1765" s="221" t="s">
        <v>86</v>
      </c>
      <c r="AV1765" s="13" t="s">
        <v>84</v>
      </c>
      <c r="AW1765" s="13" t="s">
        <v>32</v>
      </c>
      <c r="AX1765" s="13" t="s">
        <v>76</v>
      </c>
      <c r="AY1765" s="221" t="s">
        <v>135</v>
      </c>
    </row>
    <row r="1766" spans="2:51" s="13" customFormat="1" ht="12">
      <c r="B1766" s="212"/>
      <c r="C1766" s="213"/>
      <c r="D1766" s="194" t="s">
        <v>237</v>
      </c>
      <c r="E1766" s="214" t="s">
        <v>1</v>
      </c>
      <c r="F1766" s="215" t="s">
        <v>537</v>
      </c>
      <c r="G1766" s="213"/>
      <c r="H1766" s="214" t="s">
        <v>1</v>
      </c>
      <c r="I1766" s="216"/>
      <c r="J1766" s="213"/>
      <c r="K1766" s="213"/>
      <c r="L1766" s="217"/>
      <c r="M1766" s="218"/>
      <c r="N1766" s="219"/>
      <c r="O1766" s="219"/>
      <c r="P1766" s="219"/>
      <c r="Q1766" s="219"/>
      <c r="R1766" s="219"/>
      <c r="S1766" s="219"/>
      <c r="T1766" s="220"/>
      <c r="AT1766" s="221" t="s">
        <v>237</v>
      </c>
      <c r="AU1766" s="221" t="s">
        <v>86</v>
      </c>
      <c r="AV1766" s="13" t="s">
        <v>84</v>
      </c>
      <c r="AW1766" s="13" t="s">
        <v>32</v>
      </c>
      <c r="AX1766" s="13" t="s">
        <v>76</v>
      </c>
      <c r="AY1766" s="221" t="s">
        <v>135</v>
      </c>
    </row>
    <row r="1767" spans="2:51" s="13" customFormat="1" ht="12">
      <c r="B1767" s="212"/>
      <c r="C1767" s="213"/>
      <c r="D1767" s="194" t="s">
        <v>237</v>
      </c>
      <c r="E1767" s="214" t="s">
        <v>1</v>
      </c>
      <c r="F1767" s="215" t="s">
        <v>538</v>
      </c>
      <c r="G1767" s="213"/>
      <c r="H1767" s="214" t="s">
        <v>1</v>
      </c>
      <c r="I1767" s="216"/>
      <c r="J1767" s="213"/>
      <c r="K1767" s="213"/>
      <c r="L1767" s="217"/>
      <c r="M1767" s="218"/>
      <c r="N1767" s="219"/>
      <c r="O1767" s="219"/>
      <c r="P1767" s="219"/>
      <c r="Q1767" s="219"/>
      <c r="R1767" s="219"/>
      <c r="S1767" s="219"/>
      <c r="T1767" s="220"/>
      <c r="AT1767" s="221" t="s">
        <v>237</v>
      </c>
      <c r="AU1767" s="221" t="s">
        <v>86</v>
      </c>
      <c r="AV1767" s="13" t="s">
        <v>84</v>
      </c>
      <c r="AW1767" s="13" t="s">
        <v>32</v>
      </c>
      <c r="AX1767" s="13" t="s">
        <v>76</v>
      </c>
      <c r="AY1767" s="221" t="s">
        <v>135</v>
      </c>
    </row>
    <row r="1768" spans="2:51" s="14" customFormat="1" ht="12">
      <c r="B1768" s="222"/>
      <c r="C1768" s="223"/>
      <c r="D1768" s="194" t="s">
        <v>237</v>
      </c>
      <c r="E1768" s="224" t="s">
        <v>1</v>
      </c>
      <c r="F1768" s="225" t="s">
        <v>1091</v>
      </c>
      <c r="G1768" s="223"/>
      <c r="H1768" s="226">
        <v>4.06</v>
      </c>
      <c r="I1768" s="227"/>
      <c r="J1768" s="223"/>
      <c r="K1768" s="223"/>
      <c r="L1768" s="228"/>
      <c r="M1768" s="229"/>
      <c r="N1768" s="230"/>
      <c r="O1768" s="230"/>
      <c r="P1768" s="230"/>
      <c r="Q1768" s="230"/>
      <c r="R1768" s="230"/>
      <c r="S1768" s="230"/>
      <c r="T1768" s="231"/>
      <c r="AT1768" s="232" t="s">
        <v>237</v>
      </c>
      <c r="AU1768" s="232" t="s">
        <v>86</v>
      </c>
      <c r="AV1768" s="14" t="s">
        <v>86</v>
      </c>
      <c r="AW1768" s="14" t="s">
        <v>32</v>
      </c>
      <c r="AX1768" s="14" t="s">
        <v>76</v>
      </c>
      <c r="AY1768" s="232" t="s">
        <v>135</v>
      </c>
    </row>
    <row r="1769" spans="2:51" s="13" customFormat="1" ht="12">
      <c r="B1769" s="212"/>
      <c r="C1769" s="213"/>
      <c r="D1769" s="194" t="s">
        <v>237</v>
      </c>
      <c r="E1769" s="214" t="s">
        <v>1</v>
      </c>
      <c r="F1769" s="215" t="s">
        <v>1096</v>
      </c>
      <c r="G1769" s="213"/>
      <c r="H1769" s="214" t="s">
        <v>1</v>
      </c>
      <c r="I1769" s="216"/>
      <c r="J1769" s="213"/>
      <c r="K1769" s="213"/>
      <c r="L1769" s="217"/>
      <c r="M1769" s="218"/>
      <c r="N1769" s="219"/>
      <c r="O1769" s="219"/>
      <c r="P1769" s="219"/>
      <c r="Q1769" s="219"/>
      <c r="R1769" s="219"/>
      <c r="S1769" s="219"/>
      <c r="T1769" s="220"/>
      <c r="AT1769" s="221" t="s">
        <v>237</v>
      </c>
      <c r="AU1769" s="221" t="s">
        <v>86</v>
      </c>
      <c r="AV1769" s="13" t="s">
        <v>84</v>
      </c>
      <c r="AW1769" s="13" t="s">
        <v>32</v>
      </c>
      <c r="AX1769" s="13" t="s">
        <v>76</v>
      </c>
      <c r="AY1769" s="221" t="s">
        <v>135</v>
      </c>
    </row>
    <row r="1770" spans="2:51" s="14" customFormat="1" ht="12">
      <c r="B1770" s="222"/>
      <c r="C1770" s="223"/>
      <c r="D1770" s="194" t="s">
        <v>237</v>
      </c>
      <c r="E1770" s="224" t="s">
        <v>1</v>
      </c>
      <c r="F1770" s="225" t="s">
        <v>752</v>
      </c>
      <c r="G1770" s="223"/>
      <c r="H1770" s="226">
        <v>47.25</v>
      </c>
      <c r="I1770" s="227"/>
      <c r="J1770" s="223"/>
      <c r="K1770" s="223"/>
      <c r="L1770" s="228"/>
      <c r="M1770" s="229"/>
      <c r="N1770" s="230"/>
      <c r="O1770" s="230"/>
      <c r="P1770" s="230"/>
      <c r="Q1770" s="230"/>
      <c r="R1770" s="230"/>
      <c r="S1770" s="230"/>
      <c r="T1770" s="231"/>
      <c r="AT1770" s="232" t="s">
        <v>237</v>
      </c>
      <c r="AU1770" s="232" t="s">
        <v>86</v>
      </c>
      <c r="AV1770" s="14" t="s">
        <v>86</v>
      </c>
      <c r="AW1770" s="14" t="s">
        <v>32</v>
      </c>
      <c r="AX1770" s="14" t="s">
        <v>76</v>
      </c>
      <c r="AY1770" s="232" t="s">
        <v>135</v>
      </c>
    </row>
    <row r="1771" spans="2:51" s="13" customFormat="1" ht="12">
      <c r="B1771" s="212"/>
      <c r="C1771" s="213"/>
      <c r="D1771" s="194" t="s">
        <v>237</v>
      </c>
      <c r="E1771" s="214" t="s">
        <v>1</v>
      </c>
      <c r="F1771" s="215" t="s">
        <v>1097</v>
      </c>
      <c r="G1771" s="213"/>
      <c r="H1771" s="214" t="s">
        <v>1</v>
      </c>
      <c r="I1771" s="216"/>
      <c r="J1771" s="213"/>
      <c r="K1771" s="213"/>
      <c r="L1771" s="217"/>
      <c r="M1771" s="218"/>
      <c r="N1771" s="219"/>
      <c r="O1771" s="219"/>
      <c r="P1771" s="219"/>
      <c r="Q1771" s="219"/>
      <c r="R1771" s="219"/>
      <c r="S1771" s="219"/>
      <c r="T1771" s="220"/>
      <c r="AT1771" s="221" t="s">
        <v>237</v>
      </c>
      <c r="AU1771" s="221" t="s">
        <v>86</v>
      </c>
      <c r="AV1771" s="13" t="s">
        <v>84</v>
      </c>
      <c r="AW1771" s="13" t="s">
        <v>32</v>
      </c>
      <c r="AX1771" s="13" t="s">
        <v>76</v>
      </c>
      <c r="AY1771" s="221" t="s">
        <v>135</v>
      </c>
    </row>
    <row r="1772" spans="2:51" s="14" customFormat="1" ht="12">
      <c r="B1772" s="222"/>
      <c r="C1772" s="223"/>
      <c r="D1772" s="194" t="s">
        <v>237</v>
      </c>
      <c r="E1772" s="224" t="s">
        <v>1</v>
      </c>
      <c r="F1772" s="225" t="s">
        <v>286</v>
      </c>
      <c r="G1772" s="223"/>
      <c r="H1772" s="226">
        <v>17</v>
      </c>
      <c r="I1772" s="227"/>
      <c r="J1772" s="223"/>
      <c r="K1772" s="223"/>
      <c r="L1772" s="228"/>
      <c r="M1772" s="229"/>
      <c r="N1772" s="230"/>
      <c r="O1772" s="230"/>
      <c r="P1772" s="230"/>
      <c r="Q1772" s="230"/>
      <c r="R1772" s="230"/>
      <c r="S1772" s="230"/>
      <c r="T1772" s="231"/>
      <c r="AT1772" s="232" t="s">
        <v>237</v>
      </c>
      <c r="AU1772" s="232" t="s">
        <v>86</v>
      </c>
      <c r="AV1772" s="14" t="s">
        <v>86</v>
      </c>
      <c r="AW1772" s="14" t="s">
        <v>32</v>
      </c>
      <c r="AX1772" s="14" t="s">
        <v>76</v>
      </c>
      <c r="AY1772" s="232" t="s">
        <v>135</v>
      </c>
    </row>
    <row r="1773" spans="2:51" s="15" customFormat="1" ht="12">
      <c r="B1773" s="233"/>
      <c r="C1773" s="234"/>
      <c r="D1773" s="194" t="s">
        <v>237</v>
      </c>
      <c r="E1773" s="235" t="s">
        <v>1</v>
      </c>
      <c r="F1773" s="236" t="s">
        <v>240</v>
      </c>
      <c r="G1773" s="234"/>
      <c r="H1773" s="237">
        <v>306.30500000000006</v>
      </c>
      <c r="I1773" s="238"/>
      <c r="J1773" s="234"/>
      <c r="K1773" s="234"/>
      <c r="L1773" s="239"/>
      <c r="M1773" s="267"/>
      <c r="N1773" s="268"/>
      <c r="O1773" s="268"/>
      <c r="P1773" s="268"/>
      <c r="Q1773" s="268"/>
      <c r="R1773" s="268"/>
      <c r="S1773" s="268"/>
      <c r="T1773" s="269"/>
      <c r="AT1773" s="243" t="s">
        <v>237</v>
      </c>
      <c r="AU1773" s="243" t="s">
        <v>86</v>
      </c>
      <c r="AV1773" s="15" t="s">
        <v>140</v>
      </c>
      <c r="AW1773" s="15" t="s">
        <v>32</v>
      </c>
      <c r="AX1773" s="15" t="s">
        <v>84</v>
      </c>
      <c r="AY1773" s="243" t="s">
        <v>135</v>
      </c>
    </row>
    <row r="1774" spans="1:31" s="2" customFormat="1" ht="6.95" customHeight="1">
      <c r="A1774" s="35"/>
      <c r="B1774" s="55"/>
      <c r="C1774" s="56"/>
      <c r="D1774" s="56"/>
      <c r="E1774" s="56"/>
      <c r="F1774" s="56"/>
      <c r="G1774" s="56"/>
      <c r="H1774" s="56"/>
      <c r="I1774" s="56"/>
      <c r="J1774" s="56"/>
      <c r="K1774" s="56"/>
      <c r="L1774" s="40"/>
      <c r="M1774" s="35"/>
      <c r="O1774" s="35"/>
      <c r="P1774" s="35"/>
      <c r="Q1774" s="35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</row>
  </sheetData>
  <sheetProtection formatColumns="0" formatRows="0" autoFilter="0"/>
  <autoFilter ref="C139:K177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1716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ROUND(J138,2)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ROUND((SUM(BE138:BE285)),2)</f>
        <v>0</v>
      </c>
      <c r="G33" s="35"/>
      <c r="H33" s="35"/>
      <c r="I33" s="125">
        <v>0.21</v>
      </c>
      <c r="J33" s="124">
        <f>ROUND(((SUM(BE138:BE285))*I33),2)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ROUND((SUM(BF138:BF285)),2)</f>
        <v>0</v>
      </c>
      <c r="G34" s="35"/>
      <c r="H34" s="35"/>
      <c r="I34" s="125">
        <v>0.15</v>
      </c>
      <c r="J34" s="124">
        <f>ROUND(((SUM(BF138:BF285))*I34),2)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ROUND((SUM(BG138:BG285)),2)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ROUND((SUM(BH138:BH285)),2)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ROUND((SUM(BI138:BI285)),2)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03 - ZTI a přípojky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1717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2" customFormat="1" ht="19.9" customHeight="1">
      <c r="B98" s="204"/>
      <c r="C98" s="205"/>
      <c r="D98" s="206" t="s">
        <v>1718</v>
      </c>
      <c r="E98" s="207"/>
      <c r="F98" s="207"/>
      <c r="G98" s="207"/>
      <c r="H98" s="207"/>
      <c r="I98" s="207"/>
      <c r="J98" s="208">
        <f>J140</f>
        <v>0</v>
      </c>
      <c r="K98" s="205"/>
      <c r="L98" s="209"/>
    </row>
    <row r="99" spans="2:12" s="12" customFormat="1" ht="19.9" customHeight="1">
      <c r="B99" s="204"/>
      <c r="C99" s="205"/>
      <c r="D99" s="206" t="s">
        <v>1719</v>
      </c>
      <c r="E99" s="207"/>
      <c r="F99" s="207"/>
      <c r="G99" s="207"/>
      <c r="H99" s="207"/>
      <c r="I99" s="207"/>
      <c r="J99" s="208">
        <f>J149</f>
        <v>0</v>
      </c>
      <c r="K99" s="205"/>
      <c r="L99" s="209"/>
    </row>
    <row r="100" spans="2:12" s="9" customFormat="1" ht="24.95" customHeight="1">
      <c r="B100" s="148"/>
      <c r="C100" s="149"/>
      <c r="D100" s="150" t="s">
        <v>1720</v>
      </c>
      <c r="E100" s="151"/>
      <c r="F100" s="151"/>
      <c r="G100" s="151"/>
      <c r="H100" s="151"/>
      <c r="I100" s="151"/>
      <c r="J100" s="152">
        <f>J154</f>
        <v>0</v>
      </c>
      <c r="K100" s="149"/>
      <c r="L100" s="153"/>
    </row>
    <row r="101" spans="2:12" s="12" customFormat="1" ht="19.9" customHeight="1">
      <c r="B101" s="204"/>
      <c r="C101" s="205"/>
      <c r="D101" s="206" t="s">
        <v>1718</v>
      </c>
      <c r="E101" s="207"/>
      <c r="F101" s="207"/>
      <c r="G101" s="207"/>
      <c r="H101" s="207"/>
      <c r="I101" s="207"/>
      <c r="J101" s="208">
        <f>J155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1721</v>
      </c>
      <c r="E102" s="207"/>
      <c r="F102" s="207"/>
      <c r="G102" s="207"/>
      <c r="H102" s="207"/>
      <c r="I102" s="207"/>
      <c r="J102" s="208">
        <f>J163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1722</v>
      </c>
      <c r="E103" s="207"/>
      <c r="F103" s="207"/>
      <c r="G103" s="207"/>
      <c r="H103" s="207"/>
      <c r="I103" s="207"/>
      <c r="J103" s="208">
        <f>J165</f>
        <v>0</v>
      </c>
      <c r="K103" s="205"/>
      <c r="L103" s="209"/>
    </row>
    <row r="104" spans="2:12" s="9" customFormat="1" ht="24.95" customHeight="1">
      <c r="B104" s="148"/>
      <c r="C104" s="149"/>
      <c r="D104" s="150" t="s">
        <v>1723</v>
      </c>
      <c r="E104" s="151"/>
      <c r="F104" s="151"/>
      <c r="G104" s="151"/>
      <c r="H104" s="151"/>
      <c r="I104" s="151"/>
      <c r="J104" s="152">
        <f>J179</f>
        <v>0</v>
      </c>
      <c r="K104" s="149"/>
      <c r="L104" s="153"/>
    </row>
    <row r="105" spans="2:12" s="12" customFormat="1" ht="19.9" customHeight="1">
      <c r="B105" s="204"/>
      <c r="C105" s="205"/>
      <c r="D105" s="206" t="s">
        <v>1718</v>
      </c>
      <c r="E105" s="207"/>
      <c r="F105" s="207"/>
      <c r="G105" s="207"/>
      <c r="H105" s="207"/>
      <c r="I105" s="207"/>
      <c r="J105" s="208">
        <f>J180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1719</v>
      </c>
      <c r="E106" s="207"/>
      <c r="F106" s="207"/>
      <c r="G106" s="207"/>
      <c r="H106" s="207"/>
      <c r="I106" s="207"/>
      <c r="J106" s="208">
        <f>J188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1724</v>
      </c>
      <c r="E107" s="207"/>
      <c r="F107" s="207"/>
      <c r="G107" s="207"/>
      <c r="H107" s="207"/>
      <c r="I107" s="207"/>
      <c r="J107" s="208">
        <f>J190</f>
        <v>0</v>
      </c>
      <c r="K107" s="205"/>
      <c r="L107" s="209"/>
    </row>
    <row r="108" spans="2:12" s="12" customFormat="1" ht="19.9" customHeight="1">
      <c r="B108" s="204"/>
      <c r="C108" s="205"/>
      <c r="D108" s="206" t="s">
        <v>1725</v>
      </c>
      <c r="E108" s="207"/>
      <c r="F108" s="207"/>
      <c r="G108" s="207"/>
      <c r="H108" s="207"/>
      <c r="I108" s="207"/>
      <c r="J108" s="208">
        <f>J195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1726</v>
      </c>
      <c r="E109" s="207"/>
      <c r="F109" s="207"/>
      <c r="G109" s="207"/>
      <c r="H109" s="207"/>
      <c r="I109" s="207"/>
      <c r="J109" s="208">
        <f>J197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1727</v>
      </c>
      <c r="E110" s="207"/>
      <c r="F110" s="207"/>
      <c r="G110" s="207"/>
      <c r="H110" s="207"/>
      <c r="I110" s="207"/>
      <c r="J110" s="208">
        <f>J203</f>
        <v>0</v>
      </c>
      <c r="K110" s="205"/>
      <c r="L110" s="209"/>
    </row>
    <row r="111" spans="2:12" s="9" customFormat="1" ht="24.95" customHeight="1">
      <c r="B111" s="148"/>
      <c r="C111" s="149"/>
      <c r="D111" s="150" t="s">
        <v>1728</v>
      </c>
      <c r="E111" s="151"/>
      <c r="F111" s="151"/>
      <c r="G111" s="151"/>
      <c r="H111" s="151"/>
      <c r="I111" s="151"/>
      <c r="J111" s="152">
        <f>J211</f>
        <v>0</v>
      </c>
      <c r="K111" s="149"/>
      <c r="L111" s="153"/>
    </row>
    <row r="112" spans="2:12" s="12" customFormat="1" ht="19.9" customHeight="1">
      <c r="B112" s="204"/>
      <c r="C112" s="205"/>
      <c r="D112" s="206" t="s">
        <v>1729</v>
      </c>
      <c r="E112" s="207"/>
      <c r="F112" s="207"/>
      <c r="G112" s="207"/>
      <c r="H112" s="207"/>
      <c r="I112" s="207"/>
      <c r="J112" s="208">
        <f>J212</f>
        <v>0</v>
      </c>
      <c r="K112" s="205"/>
      <c r="L112" s="209"/>
    </row>
    <row r="113" spans="2:12" s="9" customFormat="1" ht="24.95" customHeight="1">
      <c r="B113" s="148"/>
      <c r="C113" s="149"/>
      <c r="D113" s="150" t="s">
        <v>1730</v>
      </c>
      <c r="E113" s="151"/>
      <c r="F113" s="151"/>
      <c r="G113" s="151"/>
      <c r="H113" s="151"/>
      <c r="I113" s="151"/>
      <c r="J113" s="152">
        <f>J220</f>
        <v>0</v>
      </c>
      <c r="K113" s="149"/>
      <c r="L113" s="153"/>
    </row>
    <row r="114" spans="2:12" s="12" customFormat="1" ht="19.9" customHeight="1">
      <c r="B114" s="204"/>
      <c r="C114" s="205"/>
      <c r="D114" s="206" t="s">
        <v>1718</v>
      </c>
      <c r="E114" s="207"/>
      <c r="F114" s="207"/>
      <c r="G114" s="207"/>
      <c r="H114" s="207"/>
      <c r="I114" s="207"/>
      <c r="J114" s="208">
        <f>J221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1731</v>
      </c>
      <c r="E115" s="207"/>
      <c r="F115" s="207"/>
      <c r="G115" s="207"/>
      <c r="H115" s="207"/>
      <c r="I115" s="207"/>
      <c r="J115" s="208">
        <f>J236</f>
        <v>0</v>
      </c>
      <c r="K115" s="205"/>
      <c r="L115" s="209"/>
    </row>
    <row r="116" spans="2:12" s="9" customFormat="1" ht="24.95" customHeight="1">
      <c r="B116" s="148"/>
      <c r="C116" s="149"/>
      <c r="D116" s="150" t="s">
        <v>1732</v>
      </c>
      <c r="E116" s="151"/>
      <c r="F116" s="151"/>
      <c r="G116" s="151"/>
      <c r="H116" s="151"/>
      <c r="I116" s="151"/>
      <c r="J116" s="152">
        <f>J238</f>
        <v>0</v>
      </c>
      <c r="K116" s="149"/>
      <c r="L116" s="153"/>
    </row>
    <row r="117" spans="2:12" s="12" customFormat="1" ht="19.9" customHeight="1">
      <c r="B117" s="204"/>
      <c r="C117" s="205"/>
      <c r="D117" s="206" t="s">
        <v>1733</v>
      </c>
      <c r="E117" s="207"/>
      <c r="F117" s="207"/>
      <c r="G117" s="207"/>
      <c r="H117" s="207"/>
      <c r="I117" s="207"/>
      <c r="J117" s="208">
        <f>J239</f>
        <v>0</v>
      </c>
      <c r="K117" s="205"/>
      <c r="L117" s="209"/>
    </row>
    <row r="118" spans="2:12" s="12" customFormat="1" ht="19.9" customHeight="1">
      <c r="B118" s="204"/>
      <c r="C118" s="205"/>
      <c r="D118" s="206" t="s">
        <v>1734</v>
      </c>
      <c r="E118" s="207"/>
      <c r="F118" s="207"/>
      <c r="G118" s="207"/>
      <c r="H118" s="207"/>
      <c r="I118" s="207"/>
      <c r="J118" s="208">
        <f>J258</f>
        <v>0</v>
      </c>
      <c r="K118" s="205"/>
      <c r="L118" s="20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119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12" t="str">
        <f>E7</f>
        <v>TENISOVÝ KLUB NA OŘECHOVCE</v>
      </c>
      <c r="F128" s="313"/>
      <c r="G128" s="313"/>
      <c r="H128" s="313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106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00" t="str">
        <f>E9</f>
        <v>03 - ZTI a přípojky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Na Ořechovce, Střešovice, 162 00 Praha 6 </v>
      </c>
      <c r="G132" s="37"/>
      <c r="H132" s="37"/>
      <c r="I132" s="30" t="s">
        <v>22</v>
      </c>
      <c r="J132" s="67" t="str">
        <f>IF(J12="","",J12)</f>
        <v>13. 4. 2022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40.15" customHeight="1">
      <c r="A134" s="35"/>
      <c r="B134" s="36"/>
      <c r="C134" s="30" t="s">
        <v>24</v>
      </c>
      <c r="D134" s="37"/>
      <c r="E134" s="37"/>
      <c r="F134" s="28" t="str">
        <f>E15</f>
        <v xml:space="preserve">Městská část Praha 6 </v>
      </c>
      <c r="G134" s="37"/>
      <c r="H134" s="37"/>
      <c r="I134" s="30" t="s">
        <v>30</v>
      </c>
      <c r="J134" s="33" t="str">
        <f>E21</f>
        <v>Pavel Hnilička Architects+Planners, s. r. o.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2" customHeight="1">
      <c r="A135" s="35"/>
      <c r="B135" s="36"/>
      <c r="C135" s="30" t="s">
        <v>28</v>
      </c>
      <c r="D135" s="37"/>
      <c r="E135" s="37"/>
      <c r="F135" s="28" t="str">
        <f>IF(E18="","",E18)</f>
        <v>Vyplň údaj</v>
      </c>
      <c r="G135" s="37"/>
      <c r="H135" s="37"/>
      <c r="I135" s="30" t="s">
        <v>33</v>
      </c>
      <c r="J135" s="33" t="str">
        <f>E24</f>
        <v>QSB, s.r.o.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0" customFormat="1" ht="29.25" customHeight="1">
      <c r="A137" s="154"/>
      <c r="B137" s="155"/>
      <c r="C137" s="156" t="s">
        <v>120</v>
      </c>
      <c r="D137" s="157" t="s">
        <v>61</v>
      </c>
      <c r="E137" s="157" t="s">
        <v>57</v>
      </c>
      <c r="F137" s="157" t="s">
        <v>58</v>
      </c>
      <c r="G137" s="157" t="s">
        <v>121</v>
      </c>
      <c r="H137" s="157" t="s">
        <v>122</v>
      </c>
      <c r="I137" s="157" t="s">
        <v>123</v>
      </c>
      <c r="J137" s="158" t="s">
        <v>110</v>
      </c>
      <c r="K137" s="159" t="s">
        <v>124</v>
      </c>
      <c r="L137" s="160"/>
      <c r="M137" s="76" t="s">
        <v>1</v>
      </c>
      <c r="N137" s="77" t="s">
        <v>40</v>
      </c>
      <c r="O137" s="77" t="s">
        <v>125</v>
      </c>
      <c r="P137" s="77" t="s">
        <v>126</v>
      </c>
      <c r="Q137" s="77" t="s">
        <v>127</v>
      </c>
      <c r="R137" s="77" t="s">
        <v>128</v>
      </c>
      <c r="S137" s="77" t="s">
        <v>129</v>
      </c>
      <c r="T137" s="78" t="s">
        <v>130</v>
      </c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</row>
    <row r="138" spans="1:63" s="2" customFormat="1" ht="22.9" customHeight="1">
      <c r="A138" s="35"/>
      <c r="B138" s="36"/>
      <c r="C138" s="83" t="s">
        <v>131</v>
      </c>
      <c r="D138" s="37"/>
      <c r="E138" s="37"/>
      <c r="F138" s="37"/>
      <c r="G138" s="37"/>
      <c r="H138" s="37"/>
      <c r="I138" s="37"/>
      <c r="J138" s="161">
        <f>BK138</f>
        <v>0</v>
      </c>
      <c r="K138" s="37"/>
      <c r="L138" s="40"/>
      <c r="M138" s="79"/>
      <c r="N138" s="162"/>
      <c r="O138" s="80"/>
      <c r="P138" s="163">
        <f>P139+P154+P179+P211+P220+P238</f>
        <v>0</v>
      </c>
      <c r="Q138" s="80"/>
      <c r="R138" s="163">
        <f>R139+R154+R179+R211+R220+R238</f>
        <v>0</v>
      </c>
      <c r="S138" s="80"/>
      <c r="T138" s="164">
        <f>T139+T154+T179+T211+T220+T238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75</v>
      </c>
      <c r="AU138" s="18" t="s">
        <v>112</v>
      </c>
      <c r="BK138" s="165">
        <f>BK139+BK154+BK179+BK211+BK220+BK238</f>
        <v>0</v>
      </c>
    </row>
    <row r="139" spans="2:63" s="11" customFormat="1" ht="25.9" customHeight="1">
      <c r="B139" s="166"/>
      <c r="C139" s="167"/>
      <c r="D139" s="168" t="s">
        <v>75</v>
      </c>
      <c r="E139" s="169" t="s">
        <v>1735</v>
      </c>
      <c r="F139" s="169" t="s">
        <v>1736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P140+P149</f>
        <v>0</v>
      </c>
      <c r="Q139" s="174"/>
      <c r="R139" s="175">
        <f>R140+R149</f>
        <v>0</v>
      </c>
      <c r="S139" s="174"/>
      <c r="T139" s="176">
        <f>T140+T149</f>
        <v>0</v>
      </c>
      <c r="AR139" s="177" t="s">
        <v>84</v>
      </c>
      <c r="AT139" s="178" t="s">
        <v>75</v>
      </c>
      <c r="AU139" s="178" t="s">
        <v>76</v>
      </c>
      <c r="AY139" s="177" t="s">
        <v>135</v>
      </c>
      <c r="BK139" s="179">
        <f>BK140+BK149</f>
        <v>0</v>
      </c>
    </row>
    <row r="140" spans="2:63" s="11" customFormat="1" ht="22.9" customHeight="1">
      <c r="B140" s="166"/>
      <c r="C140" s="167"/>
      <c r="D140" s="168" t="s">
        <v>75</v>
      </c>
      <c r="E140" s="210" t="s">
        <v>1737</v>
      </c>
      <c r="F140" s="210" t="s">
        <v>233</v>
      </c>
      <c r="G140" s="167"/>
      <c r="H140" s="167"/>
      <c r="I140" s="170"/>
      <c r="J140" s="211">
        <f>BK140</f>
        <v>0</v>
      </c>
      <c r="K140" s="167"/>
      <c r="L140" s="172"/>
      <c r="M140" s="173"/>
      <c r="N140" s="174"/>
      <c r="O140" s="174"/>
      <c r="P140" s="175">
        <f>SUM(P141:P148)</f>
        <v>0</v>
      </c>
      <c r="Q140" s="174"/>
      <c r="R140" s="175">
        <f>SUM(R141:R148)</f>
        <v>0</v>
      </c>
      <c r="S140" s="174"/>
      <c r="T140" s="176">
        <f>SUM(T141:T148)</f>
        <v>0</v>
      </c>
      <c r="AR140" s="177" t="s">
        <v>84</v>
      </c>
      <c r="AT140" s="178" t="s">
        <v>75</v>
      </c>
      <c r="AU140" s="178" t="s">
        <v>84</v>
      </c>
      <c r="AY140" s="177" t="s">
        <v>135</v>
      </c>
      <c r="BK140" s="179">
        <f>SUM(BK141:BK148)</f>
        <v>0</v>
      </c>
    </row>
    <row r="141" spans="1:65" s="2" customFormat="1" ht="16.5" customHeight="1">
      <c r="A141" s="35"/>
      <c r="B141" s="36"/>
      <c r="C141" s="180" t="s">
        <v>84</v>
      </c>
      <c r="D141" s="180" t="s">
        <v>136</v>
      </c>
      <c r="E141" s="181" t="s">
        <v>1738</v>
      </c>
      <c r="F141" s="182" t="s">
        <v>1739</v>
      </c>
      <c r="G141" s="183" t="s">
        <v>236</v>
      </c>
      <c r="H141" s="184">
        <v>54</v>
      </c>
      <c r="I141" s="185"/>
      <c r="J141" s="186">
        <f aca="true" t="shared" si="0" ref="J141:J148"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 aca="true" t="shared" si="1" ref="P141:P148">O141*H141</f>
        <v>0</v>
      </c>
      <c r="Q141" s="190">
        <v>0</v>
      </c>
      <c r="R141" s="190">
        <f aca="true" t="shared" si="2" ref="R141:R148">Q141*H141</f>
        <v>0</v>
      </c>
      <c r="S141" s="190">
        <v>0</v>
      </c>
      <c r="T141" s="191">
        <f aca="true" t="shared" si="3" ref="T141:T148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86</v>
      </c>
      <c r="AY141" s="18" t="s">
        <v>135</v>
      </c>
      <c r="BE141" s="193">
        <f aca="true" t="shared" si="4" ref="BE141:BE148">IF(N141="základní",J141,0)</f>
        <v>0</v>
      </c>
      <c r="BF141" s="193">
        <f aca="true" t="shared" si="5" ref="BF141:BF148">IF(N141="snížená",J141,0)</f>
        <v>0</v>
      </c>
      <c r="BG141" s="193">
        <f aca="true" t="shared" si="6" ref="BG141:BG148">IF(N141="zákl. přenesená",J141,0)</f>
        <v>0</v>
      </c>
      <c r="BH141" s="193">
        <f aca="true" t="shared" si="7" ref="BH141:BH148">IF(N141="sníž. přenesená",J141,0)</f>
        <v>0</v>
      </c>
      <c r="BI141" s="193">
        <f aca="true" t="shared" si="8" ref="BI141:BI148">IF(N141="nulová",J141,0)</f>
        <v>0</v>
      </c>
      <c r="BJ141" s="18" t="s">
        <v>84</v>
      </c>
      <c r="BK141" s="193">
        <f aca="true" t="shared" si="9" ref="BK141:BK148">ROUND(I141*H141,2)</f>
        <v>0</v>
      </c>
      <c r="BL141" s="18" t="s">
        <v>140</v>
      </c>
      <c r="BM141" s="192" t="s">
        <v>86</v>
      </c>
    </row>
    <row r="142" spans="1:65" s="2" customFormat="1" ht="16.5" customHeight="1">
      <c r="A142" s="35"/>
      <c r="B142" s="36"/>
      <c r="C142" s="180" t="s">
        <v>86</v>
      </c>
      <c r="D142" s="180" t="s">
        <v>136</v>
      </c>
      <c r="E142" s="181" t="s">
        <v>1740</v>
      </c>
      <c r="F142" s="182" t="s">
        <v>1741</v>
      </c>
      <c r="G142" s="183" t="s">
        <v>269</v>
      </c>
      <c r="H142" s="184">
        <v>90</v>
      </c>
      <c r="I142" s="185"/>
      <c r="J142" s="186">
        <f t="shared" si="0"/>
        <v>0</v>
      </c>
      <c r="K142" s="187"/>
      <c r="L142" s="40"/>
      <c r="M142" s="188" t="s">
        <v>1</v>
      </c>
      <c r="N142" s="189" t="s">
        <v>41</v>
      </c>
      <c r="O142" s="72"/>
      <c r="P142" s="190">
        <f t="shared" si="1"/>
        <v>0</v>
      </c>
      <c r="Q142" s="190">
        <v>0</v>
      </c>
      <c r="R142" s="190">
        <f t="shared" si="2"/>
        <v>0</v>
      </c>
      <c r="S142" s="190">
        <v>0</v>
      </c>
      <c r="T142" s="191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86</v>
      </c>
      <c r="AY142" s="18" t="s">
        <v>135</v>
      </c>
      <c r="BE142" s="193">
        <f t="shared" si="4"/>
        <v>0</v>
      </c>
      <c r="BF142" s="193">
        <f t="shared" si="5"/>
        <v>0</v>
      </c>
      <c r="BG142" s="193">
        <f t="shared" si="6"/>
        <v>0</v>
      </c>
      <c r="BH142" s="193">
        <f t="shared" si="7"/>
        <v>0</v>
      </c>
      <c r="BI142" s="193">
        <f t="shared" si="8"/>
        <v>0</v>
      </c>
      <c r="BJ142" s="18" t="s">
        <v>84</v>
      </c>
      <c r="BK142" s="193">
        <f t="shared" si="9"/>
        <v>0</v>
      </c>
      <c r="BL142" s="18" t="s">
        <v>140</v>
      </c>
      <c r="BM142" s="192" t="s">
        <v>140</v>
      </c>
    </row>
    <row r="143" spans="1:65" s="2" customFormat="1" ht="16.5" customHeight="1">
      <c r="A143" s="35"/>
      <c r="B143" s="36"/>
      <c r="C143" s="180" t="s">
        <v>146</v>
      </c>
      <c r="D143" s="180" t="s">
        <v>136</v>
      </c>
      <c r="E143" s="181" t="s">
        <v>1742</v>
      </c>
      <c r="F143" s="182" t="s">
        <v>1743</v>
      </c>
      <c r="G143" s="183" t="s">
        <v>269</v>
      </c>
      <c r="H143" s="184">
        <v>90</v>
      </c>
      <c r="I143" s="185"/>
      <c r="J143" s="186">
        <f t="shared" si="0"/>
        <v>0</v>
      </c>
      <c r="K143" s="187"/>
      <c r="L143" s="40"/>
      <c r="M143" s="188" t="s">
        <v>1</v>
      </c>
      <c r="N143" s="189" t="s">
        <v>41</v>
      </c>
      <c r="O143" s="72"/>
      <c r="P143" s="190">
        <f t="shared" si="1"/>
        <v>0</v>
      </c>
      <c r="Q143" s="190">
        <v>0</v>
      </c>
      <c r="R143" s="190">
        <f t="shared" si="2"/>
        <v>0</v>
      </c>
      <c r="S143" s="190">
        <v>0</v>
      </c>
      <c r="T143" s="191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140</v>
      </c>
      <c r="AT143" s="192" t="s">
        <v>136</v>
      </c>
      <c r="AU143" s="192" t="s">
        <v>86</v>
      </c>
      <c r="AY143" s="18" t="s">
        <v>135</v>
      </c>
      <c r="BE143" s="193">
        <f t="shared" si="4"/>
        <v>0</v>
      </c>
      <c r="BF143" s="193">
        <f t="shared" si="5"/>
        <v>0</v>
      </c>
      <c r="BG143" s="193">
        <f t="shared" si="6"/>
        <v>0</v>
      </c>
      <c r="BH143" s="193">
        <f t="shared" si="7"/>
        <v>0</v>
      </c>
      <c r="BI143" s="193">
        <f t="shared" si="8"/>
        <v>0</v>
      </c>
      <c r="BJ143" s="18" t="s">
        <v>84</v>
      </c>
      <c r="BK143" s="193">
        <f t="shared" si="9"/>
        <v>0</v>
      </c>
      <c r="BL143" s="18" t="s">
        <v>140</v>
      </c>
      <c r="BM143" s="192" t="s">
        <v>150</v>
      </c>
    </row>
    <row r="144" spans="1:65" s="2" customFormat="1" ht="16.5" customHeight="1">
      <c r="A144" s="35"/>
      <c r="B144" s="36"/>
      <c r="C144" s="180" t="s">
        <v>140</v>
      </c>
      <c r="D144" s="180" t="s">
        <v>136</v>
      </c>
      <c r="E144" s="181" t="s">
        <v>1744</v>
      </c>
      <c r="F144" s="182" t="s">
        <v>1745</v>
      </c>
      <c r="G144" s="183" t="s">
        <v>236</v>
      </c>
      <c r="H144" s="184">
        <v>6</v>
      </c>
      <c r="I144" s="185"/>
      <c r="J144" s="186">
        <f t="shared" si="0"/>
        <v>0</v>
      </c>
      <c r="K144" s="187"/>
      <c r="L144" s="40"/>
      <c r="M144" s="188" t="s">
        <v>1</v>
      </c>
      <c r="N144" s="189" t="s">
        <v>41</v>
      </c>
      <c r="O144" s="72"/>
      <c r="P144" s="190">
        <f t="shared" si="1"/>
        <v>0</v>
      </c>
      <c r="Q144" s="190">
        <v>0</v>
      </c>
      <c r="R144" s="190">
        <f t="shared" si="2"/>
        <v>0</v>
      </c>
      <c r="S144" s="190">
        <v>0</v>
      </c>
      <c r="T144" s="191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140</v>
      </c>
      <c r="AT144" s="192" t="s">
        <v>136</v>
      </c>
      <c r="AU144" s="192" t="s">
        <v>86</v>
      </c>
      <c r="AY144" s="18" t="s">
        <v>135</v>
      </c>
      <c r="BE144" s="193">
        <f t="shared" si="4"/>
        <v>0</v>
      </c>
      <c r="BF144" s="193">
        <f t="shared" si="5"/>
        <v>0</v>
      </c>
      <c r="BG144" s="193">
        <f t="shared" si="6"/>
        <v>0</v>
      </c>
      <c r="BH144" s="193">
        <f t="shared" si="7"/>
        <v>0</v>
      </c>
      <c r="BI144" s="193">
        <f t="shared" si="8"/>
        <v>0</v>
      </c>
      <c r="BJ144" s="18" t="s">
        <v>84</v>
      </c>
      <c r="BK144" s="193">
        <f t="shared" si="9"/>
        <v>0</v>
      </c>
      <c r="BL144" s="18" t="s">
        <v>140</v>
      </c>
      <c r="BM144" s="192" t="s">
        <v>154</v>
      </c>
    </row>
    <row r="145" spans="1:65" s="2" customFormat="1" ht="16.5" customHeight="1">
      <c r="A145" s="35"/>
      <c r="B145" s="36"/>
      <c r="C145" s="180" t="s">
        <v>134</v>
      </c>
      <c r="D145" s="180" t="s">
        <v>136</v>
      </c>
      <c r="E145" s="181" t="s">
        <v>1746</v>
      </c>
      <c r="F145" s="182" t="s">
        <v>1747</v>
      </c>
      <c r="G145" s="183" t="s">
        <v>236</v>
      </c>
      <c r="H145" s="184">
        <v>6</v>
      </c>
      <c r="I145" s="185"/>
      <c r="J145" s="186">
        <f t="shared" si="0"/>
        <v>0</v>
      </c>
      <c r="K145" s="187"/>
      <c r="L145" s="40"/>
      <c r="M145" s="188" t="s">
        <v>1</v>
      </c>
      <c r="N145" s="189" t="s">
        <v>41</v>
      </c>
      <c r="O145" s="72"/>
      <c r="P145" s="190">
        <f t="shared" si="1"/>
        <v>0</v>
      </c>
      <c r="Q145" s="190">
        <v>0</v>
      </c>
      <c r="R145" s="190">
        <f t="shared" si="2"/>
        <v>0</v>
      </c>
      <c r="S145" s="190">
        <v>0</v>
      </c>
      <c r="T145" s="191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 t="shared" si="4"/>
        <v>0</v>
      </c>
      <c r="BF145" s="193">
        <f t="shared" si="5"/>
        <v>0</v>
      </c>
      <c r="BG145" s="193">
        <f t="shared" si="6"/>
        <v>0</v>
      </c>
      <c r="BH145" s="193">
        <f t="shared" si="7"/>
        <v>0</v>
      </c>
      <c r="BI145" s="193">
        <f t="shared" si="8"/>
        <v>0</v>
      </c>
      <c r="BJ145" s="18" t="s">
        <v>84</v>
      </c>
      <c r="BK145" s="193">
        <f t="shared" si="9"/>
        <v>0</v>
      </c>
      <c r="BL145" s="18" t="s">
        <v>140</v>
      </c>
      <c r="BM145" s="192" t="s">
        <v>157</v>
      </c>
    </row>
    <row r="146" spans="1:65" s="2" customFormat="1" ht="16.5" customHeight="1">
      <c r="A146" s="35"/>
      <c r="B146" s="36"/>
      <c r="C146" s="180" t="s">
        <v>150</v>
      </c>
      <c r="D146" s="180" t="s">
        <v>136</v>
      </c>
      <c r="E146" s="181" t="s">
        <v>1748</v>
      </c>
      <c r="F146" s="182" t="s">
        <v>1749</v>
      </c>
      <c r="G146" s="183" t="s">
        <v>236</v>
      </c>
      <c r="H146" s="184">
        <v>6</v>
      </c>
      <c r="I146" s="185"/>
      <c r="J146" s="186">
        <f t="shared" si="0"/>
        <v>0</v>
      </c>
      <c r="K146" s="187"/>
      <c r="L146" s="40"/>
      <c r="M146" s="188" t="s">
        <v>1</v>
      </c>
      <c r="N146" s="189" t="s">
        <v>41</v>
      </c>
      <c r="O146" s="72"/>
      <c r="P146" s="190">
        <f t="shared" si="1"/>
        <v>0</v>
      </c>
      <c r="Q146" s="190">
        <v>0</v>
      </c>
      <c r="R146" s="190">
        <f t="shared" si="2"/>
        <v>0</v>
      </c>
      <c r="S146" s="190">
        <v>0</v>
      </c>
      <c r="T146" s="191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140</v>
      </c>
      <c r="AT146" s="192" t="s">
        <v>136</v>
      </c>
      <c r="AU146" s="192" t="s">
        <v>86</v>
      </c>
      <c r="AY146" s="18" t="s">
        <v>135</v>
      </c>
      <c r="BE146" s="193">
        <f t="shared" si="4"/>
        <v>0</v>
      </c>
      <c r="BF146" s="193">
        <f t="shared" si="5"/>
        <v>0</v>
      </c>
      <c r="BG146" s="193">
        <f t="shared" si="6"/>
        <v>0</v>
      </c>
      <c r="BH146" s="193">
        <f t="shared" si="7"/>
        <v>0</v>
      </c>
      <c r="BI146" s="193">
        <f t="shared" si="8"/>
        <v>0</v>
      </c>
      <c r="BJ146" s="18" t="s">
        <v>84</v>
      </c>
      <c r="BK146" s="193">
        <f t="shared" si="9"/>
        <v>0</v>
      </c>
      <c r="BL146" s="18" t="s">
        <v>140</v>
      </c>
      <c r="BM146" s="192" t="s">
        <v>162</v>
      </c>
    </row>
    <row r="147" spans="1:65" s="2" customFormat="1" ht="16.5" customHeight="1">
      <c r="A147" s="35"/>
      <c r="B147" s="36"/>
      <c r="C147" s="180" t="s">
        <v>165</v>
      </c>
      <c r="D147" s="180" t="s">
        <v>136</v>
      </c>
      <c r="E147" s="181" t="s">
        <v>1750</v>
      </c>
      <c r="F147" s="182" t="s">
        <v>1751</v>
      </c>
      <c r="G147" s="183" t="s">
        <v>269</v>
      </c>
      <c r="H147" s="184">
        <v>12</v>
      </c>
      <c r="I147" s="185"/>
      <c r="J147" s="186">
        <f t="shared" si="0"/>
        <v>0</v>
      </c>
      <c r="K147" s="187"/>
      <c r="L147" s="40"/>
      <c r="M147" s="188" t="s">
        <v>1</v>
      </c>
      <c r="N147" s="189" t="s">
        <v>41</v>
      </c>
      <c r="O147" s="72"/>
      <c r="P147" s="190">
        <f t="shared" si="1"/>
        <v>0</v>
      </c>
      <c r="Q147" s="190">
        <v>0</v>
      </c>
      <c r="R147" s="190">
        <f t="shared" si="2"/>
        <v>0</v>
      </c>
      <c r="S147" s="190">
        <v>0</v>
      </c>
      <c r="T147" s="191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140</v>
      </c>
      <c r="AT147" s="192" t="s">
        <v>136</v>
      </c>
      <c r="AU147" s="192" t="s">
        <v>86</v>
      </c>
      <c r="AY147" s="18" t="s">
        <v>135</v>
      </c>
      <c r="BE147" s="193">
        <f t="shared" si="4"/>
        <v>0</v>
      </c>
      <c r="BF147" s="193">
        <f t="shared" si="5"/>
        <v>0</v>
      </c>
      <c r="BG147" s="193">
        <f t="shared" si="6"/>
        <v>0</v>
      </c>
      <c r="BH147" s="193">
        <f t="shared" si="7"/>
        <v>0</v>
      </c>
      <c r="BI147" s="193">
        <f t="shared" si="8"/>
        <v>0</v>
      </c>
      <c r="BJ147" s="18" t="s">
        <v>84</v>
      </c>
      <c r="BK147" s="193">
        <f t="shared" si="9"/>
        <v>0</v>
      </c>
      <c r="BL147" s="18" t="s">
        <v>140</v>
      </c>
      <c r="BM147" s="192" t="s">
        <v>167</v>
      </c>
    </row>
    <row r="148" spans="1:65" s="2" customFormat="1" ht="16.5" customHeight="1">
      <c r="A148" s="35"/>
      <c r="B148" s="36"/>
      <c r="C148" s="180" t="s">
        <v>154</v>
      </c>
      <c r="D148" s="180" t="s">
        <v>136</v>
      </c>
      <c r="E148" s="181" t="s">
        <v>1752</v>
      </c>
      <c r="F148" s="182" t="s">
        <v>1753</v>
      </c>
      <c r="G148" s="183" t="s">
        <v>236</v>
      </c>
      <c r="H148" s="184">
        <v>48</v>
      </c>
      <c r="I148" s="185"/>
      <c r="J148" s="186">
        <f t="shared" si="0"/>
        <v>0</v>
      </c>
      <c r="K148" s="187"/>
      <c r="L148" s="40"/>
      <c r="M148" s="188" t="s">
        <v>1</v>
      </c>
      <c r="N148" s="189" t="s">
        <v>41</v>
      </c>
      <c r="O148" s="72"/>
      <c r="P148" s="190">
        <f t="shared" si="1"/>
        <v>0</v>
      </c>
      <c r="Q148" s="190">
        <v>0</v>
      </c>
      <c r="R148" s="190">
        <f t="shared" si="2"/>
        <v>0</v>
      </c>
      <c r="S148" s="190">
        <v>0</v>
      </c>
      <c r="T148" s="191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86</v>
      </c>
      <c r="AY148" s="18" t="s">
        <v>135</v>
      </c>
      <c r="BE148" s="193">
        <f t="shared" si="4"/>
        <v>0</v>
      </c>
      <c r="BF148" s="193">
        <f t="shared" si="5"/>
        <v>0</v>
      </c>
      <c r="BG148" s="193">
        <f t="shared" si="6"/>
        <v>0</v>
      </c>
      <c r="BH148" s="193">
        <f t="shared" si="7"/>
        <v>0</v>
      </c>
      <c r="BI148" s="193">
        <f t="shared" si="8"/>
        <v>0</v>
      </c>
      <c r="BJ148" s="18" t="s">
        <v>84</v>
      </c>
      <c r="BK148" s="193">
        <f t="shared" si="9"/>
        <v>0</v>
      </c>
      <c r="BL148" s="18" t="s">
        <v>140</v>
      </c>
      <c r="BM148" s="192" t="s">
        <v>171</v>
      </c>
    </row>
    <row r="149" spans="2:63" s="11" customFormat="1" ht="22.9" customHeight="1">
      <c r="B149" s="166"/>
      <c r="C149" s="167"/>
      <c r="D149" s="168" t="s">
        <v>75</v>
      </c>
      <c r="E149" s="210" t="s">
        <v>1754</v>
      </c>
      <c r="F149" s="210" t="s">
        <v>1755</v>
      </c>
      <c r="G149" s="167"/>
      <c r="H149" s="167"/>
      <c r="I149" s="170"/>
      <c r="J149" s="211">
        <f>BK149</f>
        <v>0</v>
      </c>
      <c r="K149" s="167"/>
      <c r="L149" s="172"/>
      <c r="M149" s="173"/>
      <c r="N149" s="174"/>
      <c r="O149" s="174"/>
      <c r="P149" s="175">
        <f>SUM(P150:P153)</f>
        <v>0</v>
      </c>
      <c r="Q149" s="174"/>
      <c r="R149" s="175">
        <f>SUM(R150:R153)</f>
        <v>0</v>
      </c>
      <c r="S149" s="174"/>
      <c r="T149" s="176">
        <f>SUM(T150:T153)</f>
        <v>0</v>
      </c>
      <c r="AR149" s="177" t="s">
        <v>84</v>
      </c>
      <c r="AT149" s="178" t="s">
        <v>75</v>
      </c>
      <c r="AU149" s="178" t="s">
        <v>84</v>
      </c>
      <c r="AY149" s="177" t="s">
        <v>135</v>
      </c>
      <c r="BK149" s="179">
        <f>SUM(BK150:BK153)</f>
        <v>0</v>
      </c>
    </row>
    <row r="150" spans="1:65" s="2" customFormat="1" ht="16.5" customHeight="1">
      <c r="A150" s="35"/>
      <c r="B150" s="36"/>
      <c r="C150" s="180" t="s">
        <v>174</v>
      </c>
      <c r="D150" s="180" t="s">
        <v>136</v>
      </c>
      <c r="E150" s="181" t="s">
        <v>1756</v>
      </c>
      <c r="F150" s="182" t="s">
        <v>1757</v>
      </c>
      <c r="G150" s="183" t="s">
        <v>247</v>
      </c>
      <c r="H150" s="184">
        <v>10</v>
      </c>
      <c r="I150" s="185"/>
      <c r="J150" s="186">
        <f>ROUND(I150*H150,2)</f>
        <v>0</v>
      </c>
      <c r="K150" s="187"/>
      <c r="L150" s="40"/>
      <c r="M150" s="188" t="s">
        <v>1</v>
      </c>
      <c r="N150" s="189" t="s">
        <v>41</v>
      </c>
      <c r="O150" s="72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86</v>
      </c>
      <c r="AY150" s="18" t="s">
        <v>135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84</v>
      </c>
      <c r="BK150" s="193">
        <f>ROUND(I150*H150,2)</f>
        <v>0</v>
      </c>
      <c r="BL150" s="18" t="s">
        <v>140</v>
      </c>
      <c r="BM150" s="192" t="s">
        <v>177</v>
      </c>
    </row>
    <row r="151" spans="1:65" s="2" customFormat="1" ht="16.5" customHeight="1">
      <c r="A151" s="35"/>
      <c r="B151" s="36"/>
      <c r="C151" s="180" t="s">
        <v>157</v>
      </c>
      <c r="D151" s="180" t="s">
        <v>136</v>
      </c>
      <c r="E151" s="181" t="s">
        <v>1758</v>
      </c>
      <c r="F151" s="182" t="s">
        <v>1759</v>
      </c>
      <c r="G151" s="183" t="s">
        <v>663</v>
      </c>
      <c r="H151" s="184">
        <v>1</v>
      </c>
      <c r="I151" s="185"/>
      <c r="J151" s="186">
        <f>ROUND(I151*H151,2)</f>
        <v>0</v>
      </c>
      <c r="K151" s="187"/>
      <c r="L151" s="40"/>
      <c r="M151" s="188" t="s">
        <v>1</v>
      </c>
      <c r="N151" s="189" t="s">
        <v>41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140</v>
      </c>
      <c r="AT151" s="192" t="s">
        <v>136</v>
      </c>
      <c r="AU151" s="192" t="s">
        <v>86</v>
      </c>
      <c r="AY151" s="18" t="s">
        <v>135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84</v>
      </c>
      <c r="BK151" s="193">
        <f>ROUND(I151*H151,2)</f>
        <v>0</v>
      </c>
      <c r="BL151" s="18" t="s">
        <v>140</v>
      </c>
      <c r="BM151" s="192" t="s">
        <v>181</v>
      </c>
    </row>
    <row r="152" spans="1:65" s="2" customFormat="1" ht="16.5" customHeight="1">
      <c r="A152" s="35"/>
      <c r="B152" s="36"/>
      <c r="C152" s="180" t="s">
        <v>183</v>
      </c>
      <c r="D152" s="180" t="s">
        <v>136</v>
      </c>
      <c r="E152" s="181" t="s">
        <v>1760</v>
      </c>
      <c r="F152" s="182" t="s">
        <v>1761</v>
      </c>
      <c r="G152" s="183" t="s">
        <v>663</v>
      </c>
      <c r="H152" s="184">
        <v>1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41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140</v>
      </c>
      <c r="AT152" s="192" t="s">
        <v>136</v>
      </c>
      <c r="AU152" s="192" t="s">
        <v>86</v>
      </c>
      <c r="AY152" s="18" t="s">
        <v>135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84</v>
      </c>
      <c r="BK152" s="193">
        <f>ROUND(I152*H152,2)</f>
        <v>0</v>
      </c>
      <c r="BL152" s="18" t="s">
        <v>140</v>
      </c>
      <c r="BM152" s="192" t="s">
        <v>186</v>
      </c>
    </row>
    <row r="153" spans="1:65" s="2" customFormat="1" ht="24.2" customHeight="1">
      <c r="A153" s="35"/>
      <c r="B153" s="36"/>
      <c r="C153" s="180" t="s">
        <v>162</v>
      </c>
      <c r="D153" s="180" t="s">
        <v>136</v>
      </c>
      <c r="E153" s="181" t="s">
        <v>1762</v>
      </c>
      <c r="F153" s="182" t="s">
        <v>1763</v>
      </c>
      <c r="G153" s="183" t="s">
        <v>663</v>
      </c>
      <c r="H153" s="184">
        <v>1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41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84</v>
      </c>
      <c r="BK153" s="193">
        <f>ROUND(I153*H153,2)</f>
        <v>0</v>
      </c>
      <c r="BL153" s="18" t="s">
        <v>140</v>
      </c>
      <c r="BM153" s="192" t="s">
        <v>189</v>
      </c>
    </row>
    <row r="154" spans="2:63" s="11" customFormat="1" ht="25.9" customHeight="1">
      <c r="B154" s="166"/>
      <c r="C154" s="167"/>
      <c r="D154" s="168" t="s">
        <v>75</v>
      </c>
      <c r="E154" s="169" t="s">
        <v>1764</v>
      </c>
      <c r="F154" s="169" t="s">
        <v>1765</v>
      </c>
      <c r="G154" s="167"/>
      <c r="H154" s="167"/>
      <c r="I154" s="170"/>
      <c r="J154" s="171">
        <f>BK154</f>
        <v>0</v>
      </c>
      <c r="K154" s="167"/>
      <c r="L154" s="172"/>
      <c r="M154" s="173"/>
      <c r="N154" s="174"/>
      <c r="O154" s="174"/>
      <c r="P154" s="175">
        <f>P155+P163+P165</f>
        <v>0</v>
      </c>
      <c r="Q154" s="174"/>
      <c r="R154" s="175">
        <f>R155+R163+R165</f>
        <v>0</v>
      </c>
      <c r="S154" s="174"/>
      <c r="T154" s="176">
        <f>T155+T163+T165</f>
        <v>0</v>
      </c>
      <c r="AR154" s="177" t="s">
        <v>84</v>
      </c>
      <c r="AT154" s="178" t="s">
        <v>75</v>
      </c>
      <c r="AU154" s="178" t="s">
        <v>76</v>
      </c>
      <c r="AY154" s="177" t="s">
        <v>135</v>
      </c>
      <c r="BK154" s="179">
        <f>BK155+BK163+BK165</f>
        <v>0</v>
      </c>
    </row>
    <row r="155" spans="2:63" s="11" customFormat="1" ht="22.9" customHeight="1">
      <c r="B155" s="166"/>
      <c r="C155" s="167"/>
      <c r="D155" s="168" t="s">
        <v>75</v>
      </c>
      <c r="E155" s="210" t="s">
        <v>1737</v>
      </c>
      <c r="F155" s="210" t="s">
        <v>233</v>
      </c>
      <c r="G155" s="167"/>
      <c r="H155" s="167"/>
      <c r="I155" s="170"/>
      <c r="J155" s="211">
        <f>BK155</f>
        <v>0</v>
      </c>
      <c r="K155" s="167"/>
      <c r="L155" s="172"/>
      <c r="M155" s="173"/>
      <c r="N155" s="174"/>
      <c r="O155" s="174"/>
      <c r="P155" s="175">
        <f>SUM(P156:P162)</f>
        <v>0</v>
      </c>
      <c r="Q155" s="174"/>
      <c r="R155" s="175">
        <f>SUM(R156:R162)</f>
        <v>0</v>
      </c>
      <c r="S155" s="174"/>
      <c r="T155" s="176">
        <f>SUM(T156:T162)</f>
        <v>0</v>
      </c>
      <c r="AR155" s="177" t="s">
        <v>84</v>
      </c>
      <c r="AT155" s="178" t="s">
        <v>75</v>
      </c>
      <c r="AU155" s="178" t="s">
        <v>84</v>
      </c>
      <c r="AY155" s="177" t="s">
        <v>135</v>
      </c>
      <c r="BK155" s="179">
        <f>SUM(BK156:BK162)</f>
        <v>0</v>
      </c>
    </row>
    <row r="156" spans="1:65" s="2" customFormat="1" ht="16.5" customHeight="1">
      <c r="A156" s="35"/>
      <c r="B156" s="36"/>
      <c r="C156" s="180" t="s">
        <v>193</v>
      </c>
      <c r="D156" s="180" t="s">
        <v>136</v>
      </c>
      <c r="E156" s="181" t="s">
        <v>1738</v>
      </c>
      <c r="F156" s="182" t="s">
        <v>1739</v>
      </c>
      <c r="G156" s="183" t="s">
        <v>236</v>
      </c>
      <c r="H156" s="184">
        <v>60.5</v>
      </c>
      <c r="I156" s="185"/>
      <c r="J156" s="186">
        <f aca="true" t="shared" si="10" ref="J156:J162">ROUND(I156*H156,2)</f>
        <v>0</v>
      </c>
      <c r="K156" s="187"/>
      <c r="L156" s="40"/>
      <c r="M156" s="188" t="s">
        <v>1</v>
      </c>
      <c r="N156" s="189" t="s">
        <v>41</v>
      </c>
      <c r="O156" s="72"/>
      <c r="P156" s="190">
        <f aca="true" t="shared" si="11" ref="P156:P162">O156*H156</f>
        <v>0</v>
      </c>
      <c r="Q156" s="190">
        <v>0</v>
      </c>
      <c r="R156" s="190">
        <f aca="true" t="shared" si="12" ref="R156:R162">Q156*H156</f>
        <v>0</v>
      </c>
      <c r="S156" s="190">
        <v>0</v>
      </c>
      <c r="T156" s="191">
        <f aca="true" t="shared" si="13" ref="T156:T162"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 aca="true" t="shared" si="14" ref="BE156:BE162">IF(N156="základní",J156,0)</f>
        <v>0</v>
      </c>
      <c r="BF156" s="193">
        <f aca="true" t="shared" si="15" ref="BF156:BF162">IF(N156="snížená",J156,0)</f>
        <v>0</v>
      </c>
      <c r="BG156" s="193">
        <f aca="true" t="shared" si="16" ref="BG156:BG162">IF(N156="zákl. přenesená",J156,0)</f>
        <v>0</v>
      </c>
      <c r="BH156" s="193">
        <f aca="true" t="shared" si="17" ref="BH156:BH162">IF(N156="sníž. přenesená",J156,0)</f>
        <v>0</v>
      </c>
      <c r="BI156" s="193">
        <f aca="true" t="shared" si="18" ref="BI156:BI162">IF(N156="nulová",J156,0)</f>
        <v>0</v>
      </c>
      <c r="BJ156" s="18" t="s">
        <v>84</v>
      </c>
      <c r="BK156" s="193">
        <f aca="true" t="shared" si="19" ref="BK156:BK162">ROUND(I156*H156,2)</f>
        <v>0</v>
      </c>
      <c r="BL156" s="18" t="s">
        <v>140</v>
      </c>
      <c r="BM156" s="192" t="s">
        <v>197</v>
      </c>
    </row>
    <row r="157" spans="1:65" s="2" customFormat="1" ht="16.5" customHeight="1">
      <c r="A157" s="35"/>
      <c r="B157" s="36"/>
      <c r="C157" s="180" t="s">
        <v>167</v>
      </c>
      <c r="D157" s="180" t="s">
        <v>136</v>
      </c>
      <c r="E157" s="181" t="s">
        <v>1740</v>
      </c>
      <c r="F157" s="182" t="s">
        <v>1741</v>
      </c>
      <c r="G157" s="183" t="s">
        <v>269</v>
      </c>
      <c r="H157" s="184">
        <v>100.8</v>
      </c>
      <c r="I157" s="185"/>
      <c r="J157" s="186">
        <f t="shared" si="1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140</v>
      </c>
      <c r="AT157" s="192" t="s">
        <v>136</v>
      </c>
      <c r="AU157" s="192" t="s">
        <v>86</v>
      </c>
      <c r="AY157" s="18" t="s">
        <v>135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8" t="s">
        <v>84</v>
      </c>
      <c r="BK157" s="193">
        <f t="shared" si="19"/>
        <v>0</v>
      </c>
      <c r="BL157" s="18" t="s">
        <v>140</v>
      </c>
      <c r="BM157" s="192" t="s">
        <v>201</v>
      </c>
    </row>
    <row r="158" spans="1:65" s="2" customFormat="1" ht="16.5" customHeight="1">
      <c r="A158" s="35"/>
      <c r="B158" s="36"/>
      <c r="C158" s="180" t="s">
        <v>8</v>
      </c>
      <c r="D158" s="180" t="s">
        <v>136</v>
      </c>
      <c r="E158" s="181" t="s">
        <v>1742</v>
      </c>
      <c r="F158" s="182" t="s">
        <v>1743</v>
      </c>
      <c r="G158" s="183" t="s">
        <v>269</v>
      </c>
      <c r="H158" s="184">
        <v>100.8</v>
      </c>
      <c r="I158" s="185"/>
      <c r="J158" s="186">
        <f t="shared" si="1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140</v>
      </c>
      <c r="AT158" s="192" t="s">
        <v>136</v>
      </c>
      <c r="AU158" s="192" t="s">
        <v>86</v>
      </c>
      <c r="AY158" s="18" t="s">
        <v>135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8" t="s">
        <v>84</v>
      </c>
      <c r="BK158" s="193">
        <f t="shared" si="19"/>
        <v>0</v>
      </c>
      <c r="BL158" s="18" t="s">
        <v>140</v>
      </c>
      <c r="BM158" s="192" t="s">
        <v>283</v>
      </c>
    </row>
    <row r="159" spans="1:65" s="2" customFormat="1" ht="16.5" customHeight="1">
      <c r="A159" s="35"/>
      <c r="B159" s="36"/>
      <c r="C159" s="180" t="s">
        <v>171</v>
      </c>
      <c r="D159" s="180" t="s">
        <v>136</v>
      </c>
      <c r="E159" s="181" t="s">
        <v>1744</v>
      </c>
      <c r="F159" s="182" t="s">
        <v>1745</v>
      </c>
      <c r="G159" s="183" t="s">
        <v>236</v>
      </c>
      <c r="H159" s="184">
        <v>7.2</v>
      </c>
      <c r="I159" s="185"/>
      <c r="J159" s="186">
        <f t="shared" si="10"/>
        <v>0</v>
      </c>
      <c r="K159" s="187"/>
      <c r="L159" s="40"/>
      <c r="M159" s="188" t="s">
        <v>1</v>
      </c>
      <c r="N159" s="189" t="s">
        <v>41</v>
      </c>
      <c r="O159" s="72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8" t="s">
        <v>84</v>
      </c>
      <c r="BK159" s="193">
        <f t="shared" si="19"/>
        <v>0</v>
      </c>
      <c r="BL159" s="18" t="s">
        <v>140</v>
      </c>
      <c r="BM159" s="192" t="s">
        <v>289</v>
      </c>
    </row>
    <row r="160" spans="1:65" s="2" customFormat="1" ht="16.5" customHeight="1">
      <c r="A160" s="35"/>
      <c r="B160" s="36"/>
      <c r="C160" s="180" t="s">
        <v>286</v>
      </c>
      <c r="D160" s="180" t="s">
        <v>136</v>
      </c>
      <c r="E160" s="181" t="s">
        <v>1746</v>
      </c>
      <c r="F160" s="182" t="s">
        <v>1747</v>
      </c>
      <c r="G160" s="183" t="s">
        <v>236</v>
      </c>
      <c r="H160" s="184">
        <v>7.2</v>
      </c>
      <c r="I160" s="185"/>
      <c r="J160" s="186">
        <f t="shared" si="10"/>
        <v>0</v>
      </c>
      <c r="K160" s="187"/>
      <c r="L160" s="40"/>
      <c r="M160" s="188" t="s">
        <v>1</v>
      </c>
      <c r="N160" s="189" t="s">
        <v>41</v>
      </c>
      <c r="O160" s="72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 t="shared" si="14"/>
        <v>0</v>
      </c>
      <c r="BF160" s="193">
        <f t="shared" si="15"/>
        <v>0</v>
      </c>
      <c r="BG160" s="193">
        <f t="shared" si="16"/>
        <v>0</v>
      </c>
      <c r="BH160" s="193">
        <f t="shared" si="17"/>
        <v>0</v>
      </c>
      <c r="BI160" s="193">
        <f t="shared" si="18"/>
        <v>0</v>
      </c>
      <c r="BJ160" s="18" t="s">
        <v>84</v>
      </c>
      <c r="BK160" s="193">
        <f t="shared" si="19"/>
        <v>0</v>
      </c>
      <c r="BL160" s="18" t="s">
        <v>140</v>
      </c>
      <c r="BM160" s="192" t="s">
        <v>293</v>
      </c>
    </row>
    <row r="161" spans="1:65" s="2" customFormat="1" ht="16.5" customHeight="1">
      <c r="A161" s="35"/>
      <c r="B161" s="36"/>
      <c r="C161" s="180" t="s">
        <v>177</v>
      </c>
      <c r="D161" s="180" t="s">
        <v>136</v>
      </c>
      <c r="E161" s="181" t="s">
        <v>1748</v>
      </c>
      <c r="F161" s="182" t="s">
        <v>1749</v>
      </c>
      <c r="G161" s="183" t="s">
        <v>236</v>
      </c>
      <c r="H161" s="184">
        <v>7.3</v>
      </c>
      <c r="I161" s="185"/>
      <c r="J161" s="186">
        <f t="shared" si="10"/>
        <v>0</v>
      </c>
      <c r="K161" s="187"/>
      <c r="L161" s="40"/>
      <c r="M161" s="188" t="s">
        <v>1</v>
      </c>
      <c r="N161" s="189" t="s">
        <v>41</v>
      </c>
      <c r="O161" s="72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t="shared" si="14"/>
        <v>0</v>
      </c>
      <c r="BF161" s="193">
        <f t="shared" si="15"/>
        <v>0</v>
      </c>
      <c r="BG161" s="193">
        <f t="shared" si="16"/>
        <v>0</v>
      </c>
      <c r="BH161" s="193">
        <f t="shared" si="17"/>
        <v>0</v>
      </c>
      <c r="BI161" s="193">
        <f t="shared" si="18"/>
        <v>0</v>
      </c>
      <c r="BJ161" s="18" t="s">
        <v>84</v>
      </c>
      <c r="BK161" s="193">
        <f t="shared" si="19"/>
        <v>0</v>
      </c>
      <c r="BL161" s="18" t="s">
        <v>140</v>
      </c>
      <c r="BM161" s="192" t="s">
        <v>298</v>
      </c>
    </row>
    <row r="162" spans="1:65" s="2" customFormat="1" ht="16.5" customHeight="1">
      <c r="A162" s="35"/>
      <c r="B162" s="36"/>
      <c r="C162" s="180" t="s">
        <v>295</v>
      </c>
      <c r="D162" s="180" t="s">
        <v>136</v>
      </c>
      <c r="E162" s="181" t="s">
        <v>1752</v>
      </c>
      <c r="F162" s="182" t="s">
        <v>1753</v>
      </c>
      <c r="G162" s="183" t="s">
        <v>236</v>
      </c>
      <c r="H162" s="184">
        <v>53.3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140</v>
      </c>
      <c r="BM162" s="192" t="s">
        <v>312</v>
      </c>
    </row>
    <row r="163" spans="2:63" s="11" customFormat="1" ht="22.9" customHeight="1">
      <c r="B163" s="166"/>
      <c r="C163" s="167"/>
      <c r="D163" s="168" t="s">
        <v>75</v>
      </c>
      <c r="E163" s="210" t="s">
        <v>1766</v>
      </c>
      <c r="F163" s="210" t="s">
        <v>1767</v>
      </c>
      <c r="G163" s="167"/>
      <c r="H163" s="167"/>
      <c r="I163" s="170"/>
      <c r="J163" s="211">
        <f>BK163</f>
        <v>0</v>
      </c>
      <c r="K163" s="167"/>
      <c r="L163" s="172"/>
      <c r="M163" s="173"/>
      <c r="N163" s="174"/>
      <c r="O163" s="174"/>
      <c r="P163" s="175">
        <f>P164</f>
        <v>0</v>
      </c>
      <c r="Q163" s="174"/>
      <c r="R163" s="175">
        <f>R164</f>
        <v>0</v>
      </c>
      <c r="S163" s="174"/>
      <c r="T163" s="176">
        <f>T164</f>
        <v>0</v>
      </c>
      <c r="AR163" s="177" t="s">
        <v>84</v>
      </c>
      <c r="AT163" s="178" t="s">
        <v>75</v>
      </c>
      <c r="AU163" s="178" t="s">
        <v>84</v>
      </c>
      <c r="AY163" s="177" t="s">
        <v>135</v>
      </c>
      <c r="BK163" s="179">
        <f>BK164</f>
        <v>0</v>
      </c>
    </row>
    <row r="164" spans="1:65" s="2" customFormat="1" ht="16.5" customHeight="1">
      <c r="A164" s="35"/>
      <c r="B164" s="36"/>
      <c r="C164" s="180" t="s">
        <v>181</v>
      </c>
      <c r="D164" s="180" t="s">
        <v>136</v>
      </c>
      <c r="E164" s="181" t="s">
        <v>1768</v>
      </c>
      <c r="F164" s="182" t="s">
        <v>1769</v>
      </c>
      <c r="G164" s="183" t="s">
        <v>247</v>
      </c>
      <c r="H164" s="184">
        <v>14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41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84</v>
      </c>
      <c r="BK164" s="193">
        <f>ROUND(I164*H164,2)</f>
        <v>0</v>
      </c>
      <c r="BL164" s="18" t="s">
        <v>140</v>
      </c>
      <c r="BM164" s="192" t="s">
        <v>317</v>
      </c>
    </row>
    <row r="165" spans="2:63" s="11" customFormat="1" ht="22.9" customHeight="1">
      <c r="B165" s="166"/>
      <c r="C165" s="167"/>
      <c r="D165" s="168" t="s">
        <v>75</v>
      </c>
      <c r="E165" s="210" t="s">
        <v>1770</v>
      </c>
      <c r="F165" s="210" t="s">
        <v>1771</v>
      </c>
      <c r="G165" s="167"/>
      <c r="H165" s="167"/>
      <c r="I165" s="170"/>
      <c r="J165" s="211">
        <f>BK165</f>
        <v>0</v>
      </c>
      <c r="K165" s="167"/>
      <c r="L165" s="172"/>
      <c r="M165" s="173"/>
      <c r="N165" s="174"/>
      <c r="O165" s="174"/>
      <c r="P165" s="175">
        <f>SUM(P166:P178)</f>
        <v>0</v>
      </c>
      <c r="Q165" s="174"/>
      <c r="R165" s="175">
        <f>SUM(R166:R178)</f>
        <v>0</v>
      </c>
      <c r="S165" s="174"/>
      <c r="T165" s="176">
        <f>SUM(T166:T178)</f>
        <v>0</v>
      </c>
      <c r="AR165" s="177" t="s">
        <v>84</v>
      </c>
      <c r="AT165" s="178" t="s">
        <v>75</v>
      </c>
      <c r="AU165" s="178" t="s">
        <v>84</v>
      </c>
      <c r="AY165" s="177" t="s">
        <v>135</v>
      </c>
      <c r="BK165" s="179">
        <f>SUM(BK166:BK178)</f>
        <v>0</v>
      </c>
    </row>
    <row r="166" spans="1:65" s="2" customFormat="1" ht="16.5" customHeight="1">
      <c r="A166" s="35"/>
      <c r="B166" s="36"/>
      <c r="C166" s="180" t="s">
        <v>7</v>
      </c>
      <c r="D166" s="180" t="s">
        <v>136</v>
      </c>
      <c r="E166" s="181" t="s">
        <v>1772</v>
      </c>
      <c r="F166" s="182" t="s">
        <v>1773</v>
      </c>
      <c r="G166" s="183" t="s">
        <v>247</v>
      </c>
      <c r="H166" s="184">
        <v>11</v>
      </c>
      <c r="I166" s="185"/>
      <c r="J166" s="186">
        <f aca="true" t="shared" si="20" ref="J166:J177">ROUND(I166*H166,2)</f>
        <v>0</v>
      </c>
      <c r="K166" s="187"/>
      <c r="L166" s="40"/>
      <c r="M166" s="188" t="s">
        <v>1</v>
      </c>
      <c r="N166" s="189" t="s">
        <v>41</v>
      </c>
      <c r="O166" s="72"/>
      <c r="P166" s="190">
        <f aca="true" t="shared" si="21" ref="P166:P177">O166*H166</f>
        <v>0</v>
      </c>
      <c r="Q166" s="190">
        <v>0</v>
      </c>
      <c r="R166" s="190">
        <f aca="true" t="shared" si="22" ref="R166:R177">Q166*H166</f>
        <v>0</v>
      </c>
      <c r="S166" s="190">
        <v>0</v>
      </c>
      <c r="T166" s="191">
        <f aca="true" t="shared" si="23" ref="T166:T177"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140</v>
      </c>
      <c r="AT166" s="192" t="s">
        <v>136</v>
      </c>
      <c r="AU166" s="192" t="s">
        <v>86</v>
      </c>
      <c r="AY166" s="18" t="s">
        <v>135</v>
      </c>
      <c r="BE166" s="193">
        <f aca="true" t="shared" si="24" ref="BE166:BE177">IF(N166="základní",J166,0)</f>
        <v>0</v>
      </c>
      <c r="BF166" s="193">
        <f aca="true" t="shared" si="25" ref="BF166:BF177">IF(N166="snížená",J166,0)</f>
        <v>0</v>
      </c>
      <c r="BG166" s="193">
        <f aca="true" t="shared" si="26" ref="BG166:BG177">IF(N166="zákl. přenesená",J166,0)</f>
        <v>0</v>
      </c>
      <c r="BH166" s="193">
        <f aca="true" t="shared" si="27" ref="BH166:BH177">IF(N166="sníž. přenesená",J166,0)</f>
        <v>0</v>
      </c>
      <c r="BI166" s="193">
        <f aca="true" t="shared" si="28" ref="BI166:BI177">IF(N166="nulová",J166,0)</f>
        <v>0</v>
      </c>
      <c r="BJ166" s="18" t="s">
        <v>84</v>
      </c>
      <c r="BK166" s="193">
        <f aca="true" t="shared" si="29" ref="BK166:BK177">ROUND(I166*H166,2)</f>
        <v>0</v>
      </c>
      <c r="BL166" s="18" t="s">
        <v>140</v>
      </c>
      <c r="BM166" s="192" t="s">
        <v>322</v>
      </c>
    </row>
    <row r="167" spans="1:65" s="2" customFormat="1" ht="16.5" customHeight="1">
      <c r="A167" s="35"/>
      <c r="B167" s="36"/>
      <c r="C167" s="180" t="s">
        <v>186</v>
      </c>
      <c r="D167" s="180" t="s">
        <v>136</v>
      </c>
      <c r="E167" s="181" t="s">
        <v>1774</v>
      </c>
      <c r="F167" s="182" t="s">
        <v>1775</v>
      </c>
      <c r="G167" s="183" t="s">
        <v>247</v>
      </c>
      <c r="H167" s="184">
        <v>9</v>
      </c>
      <c r="I167" s="185"/>
      <c r="J167" s="186">
        <f t="shared" si="20"/>
        <v>0</v>
      </c>
      <c r="K167" s="187"/>
      <c r="L167" s="40"/>
      <c r="M167" s="188" t="s">
        <v>1</v>
      </c>
      <c r="N167" s="189" t="s">
        <v>41</v>
      </c>
      <c r="O167" s="72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8" t="s">
        <v>84</v>
      </c>
      <c r="BK167" s="193">
        <f t="shared" si="29"/>
        <v>0</v>
      </c>
      <c r="BL167" s="18" t="s">
        <v>140</v>
      </c>
      <c r="BM167" s="192" t="s">
        <v>330</v>
      </c>
    </row>
    <row r="168" spans="1:65" s="2" customFormat="1" ht="16.5" customHeight="1">
      <c r="A168" s="35"/>
      <c r="B168" s="36"/>
      <c r="C168" s="180" t="s">
        <v>327</v>
      </c>
      <c r="D168" s="180" t="s">
        <v>136</v>
      </c>
      <c r="E168" s="181" t="s">
        <v>1776</v>
      </c>
      <c r="F168" s="182" t="s">
        <v>1777</v>
      </c>
      <c r="G168" s="183" t="s">
        <v>247</v>
      </c>
      <c r="H168" s="184">
        <v>10</v>
      </c>
      <c r="I168" s="185"/>
      <c r="J168" s="186">
        <f t="shared" si="2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8" t="s">
        <v>84</v>
      </c>
      <c r="BK168" s="193">
        <f t="shared" si="29"/>
        <v>0</v>
      </c>
      <c r="BL168" s="18" t="s">
        <v>140</v>
      </c>
      <c r="BM168" s="192" t="s">
        <v>335</v>
      </c>
    </row>
    <row r="169" spans="1:65" s="2" customFormat="1" ht="16.5" customHeight="1">
      <c r="A169" s="35"/>
      <c r="B169" s="36"/>
      <c r="C169" s="180" t="s">
        <v>189</v>
      </c>
      <c r="D169" s="180" t="s">
        <v>136</v>
      </c>
      <c r="E169" s="181" t="s">
        <v>1778</v>
      </c>
      <c r="F169" s="182" t="s">
        <v>1779</v>
      </c>
      <c r="G169" s="183" t="s">
        <v>247</v>
      </c>
      <c r="H169" s="184">
        <v>27</v>
      </c>
      <c r="I169" s="185"/>
      <c r="J169" s="186">
        <f t="shared" si="20"/>
        <v>0</v>
      </c>
      <c r="K169" s="187"/>
      <c r="L169" s="40"/>
      <c r="M169" s="188" t="s">
        <v>1</v>
      </c>
      <c r="N169" s="189" t="s">
        <v>41</v>
      </c>
      <c r="O169" s="72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140</v>
      </c>
      <c r="AT169" s="192" t="s">
        <v>136</v>
      </c>
      <c r="AU169" s="192" t="s">
        <v>86</v>
      </c>
      <c r="AY169" s="18" t="s">
        <v>135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8" t="s">
        <v>84</v>
      </c>
      <c r="BK169" s="193">
        <f t="shared" si="29"/>
        <v>0</v>
      </c>
      <c r="BL169" s="18" t="s">
        <v>140</v>
      </c>
      <c r="BM169" s="192" t="s">
        <v>339</v>
      </c>
    </row>
    <row r="170" spans="1:65" s="2" customFormat="1" ht="16.5" customHeight="1">
      <c r="A170" s="35"/>
      <c r="B170" s="36"/>
      <c r="C170" s="180" t="s">
        <v>336</v>
      </c>
      <c r="D170" s="180" t="s">
        <v>136</v>
      </c>
      <c r="E170" s="181" t="s">
        <v>1780</v>
      </c>
      <c r="F170" s="182" t="s">
        <v>1781</v>
      </c>
      <c r="G170" s="183" t="s">
        <v>247</v>
      </c>
      <c r="H170" s="184">
        <v>3</v>
      </c>
      <c r="I170" s="185"/>
      <c r="J170" s="186">
        <f t="shared" si="2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8" t="s">
        <v>84</v>
      </c>
      <c r="BK170" s="193">
        <f t="shared" si="29"/>
        <v>0</v>
      </c>
      <c r="BL170" s="18" t="s">
        <v>140</v>
      </c>
      <c r="BM170" s="192" t="s">
        <v>344</v>
      </c>
    </row>
    <row r="171" spans="1:65" s="2" customFormat="1" ht="16.5" customHeight="1">
      <c r="A171" s="35"/>
      <c r="B171" s="36"/>
      <c r="C171" s="180" t="s">
        <v>197</v>
      </c>
      <c r="D171" s="180" t="s">
        <v>136</v>
      </c>
      <c r="E171" s="181" t="s">
        <v>1782</v>
      </c>
      <c r="F171" s="182" t="s">
        <v>1783</v>
      </c>
      <c r="G171" s="183" t="s">
        <v>247</v>
      </c>
      <c r="H171" s="184">
        <v>25</v>
      </c>
      <c r="I171" s="185"/>
      <c r="J171" s="186">
        <f t="shared" si="20"/>
        <v>0</v>
      </c>
      <c r="K171" s="187"/>
      <c r="L171" s="40"/>
      <c r="M171" s="188" t="s">
        <v>1</v>
      </c>
      <c r="N171" s="189" t="s">
        <v>41</v>
      </c>
      <c r="O171" s="72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140</v>
      </c>
      <c r="AT171" s="192" t="s">
        <v>136</v>
      </c>
      <c r="AU171" s="192" t="s">
        <v>86</v>
      </c>
      <c r="AY171" s="18" t="s">
        <v>135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8" t="s">
        <v>84</v>
      </c>
      <c r="BK171" s="193">
        <f t="shared" si="29"/>
        <v>0</v>
      </c>
      <c r="BL171" s="18" t="s">
        <v>140</v>
      </c>
      <c r="BM171" s="192" t="s">
        <v>356</v>
      </c>
    </row>
    <row r="172" spans="1:65" s="2" customFormat="1" ht="16.5" customHeight="1">
      <c r="A172" s="35"/>
      <c r="B172" s="36"/>
      <c r="C172" s="180" t="s">
        <v>353</v>
      </c>
      <c r="D172" s="180" t="s">
        <v>136</v>
      </c>
      <c r="E172" s="181" t="s">
        <v>1784</v>
      </c>
      <c r="F172" s="182" t="s">
        <v>1769</v>
      </c>
      <c r="G172" s="183" t="s">
        <v>247</v>
      </c>
      <c r="H172" s="184">
        <v>20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41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84</v>
      </c>
      <c r="BK172" s="193">
        <f t="shared" si="29"/>
        <v>0</v>
      </c>
      <c r="BL172" s="18" t="s">
        <v>140</v>
      </c>
      <c r="BM172" s="192" t="s">
        <v>365</v>
      </c>
    </row>
    <row r="173" spans="1:65" s="2" customFormat="1" ht="16.5" customHeight="1">
      <c r="A173" s="35"/>
      <c r="B173" s="36"/>
      <c r="C173" s="180" t="s">
        <v>201</v>
      </c>
      <c r="D173" s="180" t="s">
        <v>136</v>
      </c>
      <c r="E173" s="181" t="s">
        <v>1785</v>
      </c>
      <c r="F173" s="182" t="s">
        <v>1786</v>
      </c>
      <c r="G173" s="183" t="s">
        <v>663</v>
      </c>
      <c r="H173" s="184">
        <v>1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41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84</v>
      </c>
      <c r="BK173" s="193">
        <f t="shared" si="29"/>
        <v>0</v>
      </c>
      <c r="BL173" s="18" t="s">
        <v>140</v>
      </c>
      <c r="BM173" s="192" t="s">
        <v>369</v>
      </c>
    </row>
    <row r="174" spans="1:65" s="2" customFormat="1" ht="16.5" customHeight="1">
      <c r="A174" s="35"/>
      <c r="B174" s="36"/>
      <c r="C174" s="180" t="s">
        <v>366</v>
      </c>
      <c r="D174" s="180" t="s">
        <v>136</v>
      </c>
      <c r="E174" s="181" t="s">
        <v>1787</v>
      </c>
      <c r="F174" s="182" t="s">
        <v>1788</v>
      </c>
      <c r="G174" s="183" t="s">
        <v>663</v>
      </c>
      <c r="H174" s="184">
        <v>3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140</v>
      </c>
      <c r="AT174" s="192" t="s">
        <v>136</v>
      </c>
      <c r="AU174" s="192" t="s">
        <v>86</v>
      </c>
      <c r="AY174" s="18" t="s">
        <v>135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84</v>
      </c>
      <c r="BK174" s="193">
        <f t="shared" si="29"/>
        <v>0</v>
      </c>
      <c r="BL174" s="18" t="s">
        <v>140</v>
      </c>
      <c r="BM174" s="192" t="s">
        <v>375</v>
      </c>
    </row>
    <row r="175" spans="1:65" s="2" customFormat="1" ht="16.5" customHeight="1">
      <c r="A175" s="35"/>
      <c r="B175" s="36"/>
      <c r="C175" s="180" t="s">
        <v>283</v>
      </c>
      <c r="D175" s="180" t="s">
        <v>136</v>
      </c>
      <c r="E175" s="181" t="s">
        <v>1789</v>
      </c>
      <c r="F175" s="182" t="s">
        <v>1790</v>
      </c>
      <c r="G175" s="183" t="s">
        <v>663</v>
      </c>
      <c r="H175" s="184">
        <v>1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41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84</v>
      </c>
      <c r="BK175" s="193">
        <f t="shared" si="29"/>
        <v>0</v>
      </c>
      <c r="BL175" s="18" t="s">
        <v>140</v>
      </c>
      <c r="BM175" s="192" t="s">
        <v>380</v>
      </c>
    </row>
    <row r="176" spans="1:65" s="2" customFormat="1" ht="16.5" customHeight="1">
      <c r="A176" s="35"/>
      <c r="B176" s="36"/>
      <c r="C176" s="180" t="s">
        <v>377</v>
      </c>
      <c r="D176" s="180" t="s">
        <v>136</v>
      </c>
      <c r="E176" s="181" t="s">
        <v>1791</v>
      </c>
      <c r="F176" s="182" t="s">
        <v>1792</v>
      </c>
      <c r="G176" s="183" t="s">
        <v>663</v>
      </c>
      <c r="H176" s="184">
        <v>2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84</v>
      </c>
      <c r="BK176" s="193">
        <f t="shared" si="29"/>
        <v>0</v>
      </c>
      <c r="BL176" s="18" t="s">
        <v>140</v>
      </c>
      <c r="BM176" s="192" t="s">
        <v>391</v>
      </c>
    </row>
    <row r="177" spans="1:65" s="2" customFormat="1" ht="16.5" customHeight="1">
      <c r="A177" s="35"/>
      <c r="B177" s="36"/>
      <c r="C177" s="180" t="s">
        <v>289</v>
      </c>
      <c r="D177" s="180" t="s">
        <v>136</v>
      </c>
      <c r="E177" s="181" t="s">
        <v>1793</v>
      </c>
      <c r="F177" s="182" t="s">
        <v>1794</v>
      </c>
      <c r="G177" s="183" t="s">
        <v>663</v>
      </c>
      <c r="H177" s="184">
        <v>3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41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84</v>
      </c>
      <c r="BK177" s="193">
        <f t="shared" si="29"/>
        <v>0</v>
      </c>
      <c r="BL177" s="18" t="s">
        <v>140</v>
      </c>
      <c r="BM177" s="192" t="s">
        <v>400</v>
      </c>
    </row>
    <row r="178" spans="1:47" s="2" customFormat="1" ht="19.5">
      <c r="A178" s="35"/>
      <c r="B178" s="36"/>
      <c r="C178" s="37"/>
      <c r="D178" s="194" t="s">
        <v>141</v>
      </c>
      <c r="E178" s="37"/>
      <c r="F178" s="195" t="s">
        <v>1795</v>
      </c>
      <c r="G178" s="37"/>
      <c r="H178" s="37"/>
      <c r="I178" s="196"/>
      <c r="J178" s="37"/>
      <c r="K178" s="37"/>
      <c r="L178" s="40"/>
      <c r="M178" s="197"/>
      <c r="N178" s="198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141</v>
      </c>
      <c r="AU178" s="18" t="s">
        <v>86</v>
      </c>
    </row>
    <row r="179" spans="2:63" s="11" customFormat="1" ht="25.9" customHeight="1">
      <c r="B179" s="166"/>
      <c r="C179" s="167"/>
      <c r="D179" s="168" t="s">
        <v>75</v>
      </c>
      <c r="E179" s="169" t="s">
        <v>1796</v>
      </c>
      <c r="F179" s="169" t="s">
        <v>1797</v>
      </c>
      <c r="G179" s="167"/>
      <c r="H179" s="167"/>
      <c r="I179" s="170"/>
      <c r="J179" s="171">
        <f>BK179</f>
        <v>0</v>
      </c>
      <c r="K179" s="167"/>
      <c r="L179" s="172"/>
      <c r="M179" s="173"/>
      <c r="N179" s="174"/>
      <c r="O179" s="174"/>
      <c r="P179" s="175">
        <f>P180+P188+P190+P195+P197+P203</f>
        <v>0</v>
      </c>
      <c r="Q179" s="174"/>
      <c r="R179" s="175">
        <f>R180+R188+R190+R195+R197+R203</f>
        <v>0</v>
      </c>
      <c r="S179" s="174"/>
      <c r="T179" s="176">
        <f>T180+T188+T190+T195+T197+T203</f>
        <v>0</v>
      </c>
      <c r="AR179" s="177" t="s">
        <v>84</v>
      </c>
      <c r="AT179" s="178" t="s">
        <v>75</v>
      </c>
      <c r="AU179" s="178" t="s">
        <v>76</v>
      </c>
      <c r="AY179" s="177" t="s">
        <v>135</v>
      </c>
      <c r="BK179" s="179">
        <f>BK180+BK188+BK190+BK195+BK197+BK203</f>
        <v>0</v>
      </c>
    </row>
    <row r="180" spans="2:63" s="11" customFormat="1" ht="22.9" customHeight="1">
      <c r="B180" s="166"/>
      <c r="C180" s="167"/>
      <c r="D180" s="168" t="s">
        <v>75</v>
      </c>
      <c r="E180" s="210" t="s">
        <v>1737</v>
      </c>
      <c r="F180" s="210" t="s">
        <v>233</v>
      </c>
      <c r="G180" s="167"/>
      <c r="H180" s="167"/>
      <c r="I180" s="170"/>
      <c r="J180" s="211">
        <f>BK180</f>
        <v>0</v>
      </c>
      <c r="K180" s="167"/>
      <c r="L180" s="172"/>
      <c r="M180" s="173"/>
      <c r="N180" s="174"/>
      <c r="O180" s="174"/>
      <c r="P180" s="175">
        <f>SUM(P181:P187)</f>
        <v>0</v>
      </c>
      <c r="Q180" s="174"/>
      <c r="R180" s="175">
        <f>SUM(R181:R187)</f>
        <v>0</v>
      </c>
      <c r="S180" s="174"/>
      <c r="T180" s="176">
        <f>SUM(T181:T187)</f>
        <v>0</v>
      </c>
      <c r="AR180" s="177" t="s">
        <v>84</v>
      </c>
      <c r="AT180" s="178" t="s">
        <v>75</v>
      </c>
      <c r="AU180" s="178" t="s">
        <v>84</v>
      </c>
      <c r="AY180" s="177" t="s">
        <v>135</v>
      </c>
      <c r="BK180" s="179">
        <f>SUM(BK181:BK187)</f>
        <v>0</v>
      </c>
    </row>
    <row r="181" spans="1:65" s="2" customFormat="1" ht="16.5" customHeight="1">
      <c r="A181" s="35"/>
      <c r="B181" s="36"/>
      <c r="C181" s="180" t="s">
        <v>397</v>
      </c>
      <c r="D181" s="180" t="s">
        <v>136</v>
      </c>
      <c r="E181" s="181" t="s">
        <v>1738</v>
      </c>
      <c r="F181" s="182" t="s">
        <v>1739</v>
      </c>
      <c r="G181" s="183" t="s">
        <v>236</v>
      </c>
      <c r="H181" s="184">
        <v>69.2</v>
      </c>
      <c r="I181" s="185"/>
      <c r="J181" s="186">
        <f aca="true" t="shared" si="30" ref="J181:J187"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 aca="true" t="shared" si="31" ref="P181:P187">O181*H181</f>
        <v>0</v>
      </c>
      <c r="Q181" s="190">
        <v>0</v>
      </c>
      <c r="R181" s="190">
        <f aca="true" t="shared" si="32" ref="R181:R187">Q181*H181</f>
        <v>0</v>
      </c>
      <c r="S181" s="190">
        <v>0</v>
      </c>
      <c r="T181" s="191">
        <f aca="true" t="shared" si="33" ref="T181:T187"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 aca="true" t="shared" si="34" ref="BE181:BE187">IF(N181="základní",J181,0)</f>
        <v>0</v>
      </c>
      <c r="BF181" s="193">
        <f aca="true" t="shared" si="35" ref="BF181:BF187">IF(N181="snížená",J181,0)</f>
        <v>0</v>
      </c>
      <c r="BG181" s="193">
        <f aca="true" t="shared" si="36" ref="BG181:BG187">IF(N181="zákl. přenesená",J181,0)</f>
        <v>0</v>
      </c>
      <c r="BH181" s="193">
        <f aca="true" t="shared" si="37" ref="BH181:BH187">IF(N181="sníž. přenesená",J181,0)</f>
        <v>0</v>
      </c>
      <c r="BI181" s="193">
        <f aca="true" t="shared" si="38" ref="BI181:BI187">IF(N181="nulová",J181,0)</f>
        <v>0</v>
      </c>
      <c r="BJ181" s="18" t="s">
        <v>84</v>
      </c>
      <c r="BK181" s="193">
        <f aca="true" t="shared" si="39" ref="BK181:BK187">ROUND(I181*H181,2)</f>
        <v>0</v>
      </c>
      <c r="BL181" s="18" t="s">
        <v>140</v>
      </c>
      <c r="BM181" s="192" t="s">
        <v>403</v>
      </c>
    </row>
    <row r="182" spans="1:65" s="2" customFormat="1" ht="16.5" customHeight="1">
      <c r="A182" s="35"/>
      <c r="B182" s="36"/>
      <c r="C182" s="180" t="s">
        <v>293</v>
      </c>
      <c r="D182" s="180" t="s">
        <v>136</v>
      </c>
      <c r="E182" s="181" t="s">
        <v>1740</v>
      </c>
      <c r="F182" s="182" t="s">
        <v>1741</v>
      </c>
      <c r="G182" s="183" t="s">
        <v>269</v>
      </c>
      <c r="H182" s="184">
        <v>173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140</v>
      </c>
      <c r="AT182" s="192" t="s">
        <v>136</v>
      </c>
      <c r="AU182" s="192" t="s">
        <v>86</v>
      </c>
      <c r="AY182" s="18" t="s">
        <v>135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84</v>
      </c>
      <c r="BK182" s="193">
        <f t="shared" si="39"/>
        <v>0</v>
      </c>
      <c r="BL182" s="18" t="s">
        <v>140</v>
      </c>
      <c r="BM182" s="192" t="s">
        <v>408</v>
      </c>
    </row>
    <row r="183" spans="1:65" s="2" customFormat="1" ht="16.5" customHeight="1">
      <c r="A183" s="35"/>
      <c r="B183" s="36"/>
      <c r="C183" s="180" t="s">
        <v>405</v>
      </c>
      <c r="D183" s="180" t="s">
        <v>136</v>
      </c>
      <c r="E183" s="181" t="s">
        <v>1742</v>
      </c>
      <c r="F183" s="182" t="s">
        <v>1743</v>
      </c>
      <c r="G183" s="183" t="s">
        <v>269</v>
      </c>
      <c r="H183" s="184">
        <v>173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41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84</v>
      </c>
      <c r="BK183" s="193">
        <f t="shared" si="39"/>
        <v>0</v>
      </c>
      <c r="BL183" s="18" t="s">
        <v>140</v>
      </c>
      <c r="BM183" s="192" t="s">
        <v>413</v>
      </c>
    </row>
    <row r="184" spans="1:65" s="2" customFormat="1" ht="16.5" customHeight="1">
      <c r="A184" s="35"/>
      <c r="B184" s="36"/>
      <c r="C184" s="180" t="s">
        <v>298</v>
      </c>
      <c r="D184" s="180" t="s">
        <v>136</v>
      </c>
      <c r="E184" s="181" t="s">
        <v>1744</v>
      </c>
      <c r="F184" s="182" t="s">
        <v>1745</v>
      </c>
      <c r="G184" s="183" t="s">
        <v>236</v>
      </c>
      <c r="H184" s="184">
        <v>23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41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84</v>
      </c>
      <c r="BK184" s="193">
        <f t="shared" si="39"/>
        <v>0</v>
      </c>
      <c r="BL184" s="18" t="s">
        <v>140</v>
      </c>
      <c r="BM184" s="192" t="s">
        <v>421</v>
      </c>
    </row>
    <row r="185" spans="1:65" s="2" customFormat="1" ht="16.5" customHeight="1">
      <c r="A185" s="35"/>
      <c r="B185" s="36"/>
      <c r="C185" s="180" t="s">
        <v>418</v>
      </c>
      <c r="D185" s="180" t="s">
        <v>136</v>
      </c>
      <c r="E185" s="181" t="s">
        <v>1746</v>
      </c>
      <c r="F185" s="182" t="s">
        <v>1747</v>
      </c>
      <c r="G185" s="183" t="s">
        <v>236</v>
      </c>
      <c r="H185" s="184">
        <v>23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41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140</v>
      </c>
      <c r="AT185" s="192" t="s">
        <v>136</v>
      </c>
      <c r="AU185" s="192" t="s">
        <v>86</v>
      </c>
      <c r="AY185" s="18" t="s">
        <v>135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84</v>
      </c>
      <c r="BK185" s="193">
        <f t="shared" si="39"/>
        <v>0</v>
      </c>
      <c r="BL185" s="18" t="s">
        <v>140</v>
      </c>
      <c r="BM185" s="192" t="s">
        <v>428</v>
      </c>
    </row>
    <row r="186" spans="1:65" s="2" customFormat="1" ht="16.5" customHeight="1">
      <c r="A186" s="35"/>
      <c r="B186" s="36"/>
      <c r="C186" s="180" t="s">
        <v>312</v>
      </c>
      <c r="D186" s="180" t="s">
        <v>136</v>
      </c>
      <c r="E186" s="181" t="s">
        <v>1748</v>
      </c>
      <c r="F186" s="182" t="s">
        <v>1749</v>
      </c>
      <c r="G186" s="183" t="s">
        <v>236</v>
      </c>
      <c r="H186" s="184">
        <v>23</v>
      </c>
      <c r="I186" s="185"/>
      <c r="J186" s="186">
        <f t="shared" si="30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8" t="s">
        <v>84</v>
      </c>
      <c r="BK186" s="193">
        <f t="shared" si="39"/>
        <v>0</v>
      </c>
      <c r="BL186" s="18" t="s">
        <v>140</v>
      </c>
      <c r="BM186" s="192" t="s">
        <v>433</v>
      </c>
    </row>
    <row r="187" spans="1:65" s="2" customFormat="1" ht="16.5" customHeight="1">
      <c r="A187" s="35"/>
      <c r="B187" s="36"/>
      <c r="C187" s="180" t="s">
        <v>430</v>
      </c>
      <c r="D187" s="180" t="s">
        <v>136</v>
      </c>
      <c r="E187" s="181" t="s">
        <v>1752</v>
      </c>
      <c r="F187" s="182" t="s">
        <v>1753</v>
      </c>
      <c r="G187" s="183" t="s">
        <v>236</v>
      </c>
      <c r="H187" s="184">
        <v>46.2</v>
      </c>
      <c r="I187" s="185"/>
      <c r="J187" s="186">
        <f t="shared" si="30"/>
        <v>0</v>
      </c>
      <c r="K187" s="187"/>
      <c r="L187" s="40"/>
      <c r="M187" s="188" t="s">
        <v>1</v>
      </c>
      <c r="N187" s="189" t="s">
        <v>41</v>
      </c>
      <c r="O187" s="72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8" t="s">
        <v>84</v>
      </c>
      <c r="BK187" s="193">
        <f t="shared" si="39"/>
        <v>0</v>
      </c>
      <c r="BL187" s="18" t="s">
        <v>140</v>
      </c>
      <c r="BM187" s="192" t="s">
        <v>436</v>
      </c>
    </row>
    <row r="188" spans="2:63" s="11" customFormat="1" ht="22.9" customHeight="1">
      <c r="B188" s="166"/>
      <c r="C188" s="167"/>
      <c r="D188" s="168" t="s">
        <v>75</v>
      </c>
      <c r="E188" s="210" t="s">
        <v>1754</v>
      </c>
      <c r="F188" s="210" t="s">
        <v>1755</v>
      </c>
      <c r="G188" s="167"/>
      <c r="H188" s="167"/>
      <c r="I188" s="170"/>
      <c r="J188" s="211">
        <f>BK188</f>
        <v>0</v>
      </c>
      <c r="K188" s="167"/>
      <c r="L188" s="172"/>
      <c r="M188" s="173"/>
      <c r="N188" s="174"/>
      <c r="O188" s="174"/>
      <c r="P188" s="175">
        <f>P189</f>
        <v>0</v>
      </c>
      <c r="Q188" s="174"/>
      <c r="R188" s="175">
        <f>R189</f>
        <v>0</v>
      </c>
      <c r="S188" s="174"/>
      <c r="T188" s="176">
        <f>T189</f>
        <v>0</v>
      </c>
      <c r="AR188" s="177" t="s">
        <v>84</v>
      </c>
      <c r="AT188" s="178" t="s">
        <v>75</v>
      </c>
      <c r="AU188" s="178" t="s">
        <v>84</v>
      </c>
      <c r="AY188" s="177" t="s">
        <v>135</v>
      </c>
      <c r="BK188" s="179">
        <f>BK189</f>
        <v>0</v>
      </c>
    </row>
    <row r="189" spans="1:65" s="2" customFormat="1" ht="16.5" customHeight="1">
      <c r="A189" s="35"/>
      <c r="B189" s="36"/>
      <c r="C189" s="180" t="s">
        <v>317</v>
      </c>
      <c r="D189" s="180" t="s">
        <v>136</v>
      </c>
      <c r="E189" s="181" t="s">
        <v>1798</v>
      </c>
      <c r="F189" s="182" t="s">
        <v>1799</v>
      </c>
      <c r="G189" s="183" t="s">
        <v>247</v>
      </c>
      <c r="H189" s="184">
        <v>73</v>
      </c>
      <c r="I189" s="185"/>
      <c r="J189" s="186">
        <f>ROUND(I189*H189,2)</f>
        <v>0</v>
      </c>
      <c r="K189" s="187"/>
      <c r="L189" s="40"/>
      <c r="M189" s="188" t="s">
        <v>1</v>
      </c>
      <c r="N189" s="189" t="s">
        <v>41</v>
      </c>
      <c r="O189" s="7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140</v>
      </c>
      <c r="AT189" s="192" t="s">
        <v>136</v>
      </c>
      <c r="AU189" s="192" t="s">
        <v>86</v>
      </c>
      <c r="AY189" s="18" t="s">
        <v>135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84</v>
      </c>
      <c r="BK189" s="193">
        <f>ROUND(I189*H189,2)</f>
        <v>0</v>
      </c>
      <c r="BL189" s="18" t="s">
        <v>140</v>
      </c>
      <c r="BM189" s="192" t="s">
        <v>442</v>
      </c>
    </row>
    <row r="190" spans="2:63" s="11" customFormat="1" ht="22.9" customHeight="1">
      <c r="B190" s="166"/>
      <c r="C190" s="167"/>
      <c r="D190" s="168" t="s">
        <v>75</v>
      </c>
      <c r="E190" s="210" t="s">
        <v>1800</v>
      </c>
      <c r="F190" s="210" t="s">
        <v>1801</v>
      </c>
      <c r="G190" s="167"/>
      <c r="H190" s="167"/>
      <c r="I190" s="170"/>
      <c r="J190" s="211">
        <f>BK190</f>
        <v>0</v>
      </c>
      <c r="K190" s="167"/>
      <c r="L190" s="172"/>
      <c r="M190" s="173"/>
      <c r="N190" s="174"/>
      <c r="O190" s="174"/>
      <c r="P190" s="175">
        <f>SUM(P191:P194)</f>
        <v>0</v>
      </c>
      <c r="Q190" s="174"/>
      <c r="R190" s="175">
        <f>SUM(R191:R194)</f>
        <v>0</v>
      </c>
      <c r="S190" s="174"/>
      <c r="T190" s="176">
        <f>SUM(T191:T194)</f>
        <v>0</v>
      </c>
      <c r="AR190" s="177" t="s">
        <v>84</v>
      </c>
      <c r="AT190" s="178" t="s">
        <v>75</v>
      </c>
      <c r="AU190" s="178" t="s">
        <v>84</v>
      </c>
      <c r="AY190" s="177" t="s">
        <v>135</v>
      </c>
      <c r="BK190" s="179">
        <f>SUM(BK191:BK194)</f>
        <v>0</v>
      </c>
    </row>
    <row r="191" spans="1:65" s="2" customFormat="1" ht="16.5" customHeight="1">
      <c r="A191" s="35"/>
      <c r="B191" s="36"/>
      <c r="C191" s="180" t="s">
        <v>439</v>
      </c>
      <c r="D191" s="180" t="s">
        <v>136</v>
      </c>
      <c r="E191" s="181" t="s">
        <v>1802</v>
      </c>
      <c r="F191" s="182" t="s">
        <v>1803</v>
      </c>
      <c r="G191" s="183" t="s">
        <v>236</v>
      </c>
      <c r="H191" s="184">
        <v>24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41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84</v>
      </c>
      <c r="BK191" s="193">
        <f>ROUND(I191*H191,2)</f>
        <v>0</v>
      </c>
      <c r="BL191" s="18" t="s">
        <v>140</v>
      </c>
      <c r="BM191" s="192" t="s">
        <v>447</v>
      </c>
    </row>
    <row r="192" spans="1:65" s="2" customFormat="1" ht="16.5" customHeight="1">
      <c r="A192" s="35"/>
      <c r="B192" s="36"/>
      <c r="C192" s="180" t="s">
        <v>322</v>
      </c>
      <c r="D192" s="180" t="s">
        <v>136</v>
      </c>
      <c r="E192" s="181" t="s">
        <v>1804</v>
      </c>
      <c r="F192" s="182" t="s">
        <v>1805</v>
      </c>
      <c r="G192" s="183" t="s">
        <v>236</v>
      </c>
      <c r="H192" s="184">
        <v>18</v>
      </c>
      <c r="I192" s="185"/>
      <c r="J192" s="186">
        <f>ROUND(I192*H192,2)</f>
        <v>0</v>
      </c>
      <c r="K192" s="187"/>
      <c r="L192" s="40"/>
      <c r="M192" s="188" t="s">
        <v>1</v>
      </c>
      <c r="N192" s="189" t="s">
        <v>41</v>
      </c>
      <c r="O192" s="7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84</v>
      </c>
      <c r="BK192" s="193">
        <f>ROUND(I192*H192,2)</f>
        <v>0</v>
      </c>
      <c r="BL192" s="18" t="s">
        <v>140</v>
      </c>
      <c r="BM192" s="192" t="s">
        <v>452</v>
      </c>
    </row>
    <row r="193" spans="1:65" s="2" customFormat="1" ht="16.5" customHeight="1">
      <c r="A193" s="35"/>
      <c r="B193" s="36"/>
      <c r="C193" s="180" t="s">
        <v>449</v>
      </c>
      <c r="D193" s="180" t="s">
        <v>136</v>
      </c>
      <c r="E193" s="181" t="s">
        <v>1806</v>
      </c>
      <c r="F193" s="182" t="s">
        <v>1807</v>
      </c>
      <c r="G193" s="183" t="s">
        <v>236</v>
      </c>
      <c r="H193" s="184">
        <v>6</v>
      </c>
      <c r="I193" s="185"/>
      <c r="J193" s="186">
        <f>ROUND(I193*H193,2)</f>
        <v>0</v>
      </c>
      <c r="K193" s="187"/>
      <c r="L193" s="40"/>
      <c r="M193" s="188" t="s">
        <v>1</v>
      </c>
      <c r="N193" s="189" t="s">
        <v>41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84</v>
      </c>
      <c r="BK193" s="193">
        <f>ROUND(I193*H193,2)</f>
        <v>0</v>
      </c>
      <c r="BL193" s="18" t="s">
        <v>140</v>
      </c>
      <c r="BM193" s="192" t="s">
        <v>455</v>
      </c>
    </row>
    <row r="194" spans="1:65" s="2" customFormat="1" ht="16.5" customHeight="1">
      <c r="A194" s="35"/>
      <c r="B194" s="36"/>
      <c r="C194" s="180" t="s">
        <v>330</v>
      </c>
      <c r="D194" s="180" t="s">
        <v>136</v>
      </c>
      <c r="E194" s="181" t="s">
        <v>1808</v>
      </c>
      <c r="F194" s="182" t="s">
        <v>1809</v>
      </c>
      <c r="G194" s="183" t="s">
        <v>663</v>
      </c>
      <c r="H194" s="184">
        <v>1</v>
      </c>
      <c r="I194" s="185"/>
      <c r="J194" s="186">
        <f>ROUND(I194*H194,2)</f>
        <v>0</v>
      </c>
      <c r="K194" s="187"/>
      <c r="L194" s="40"/>
      <c r="M194" s="188" t="s">
        <v>1</v>
      </c>
      <c r="N194" s="189" t="s">
        <v>41</v>
      </c>
      <c r="O194" s="7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140</v>
      </c>
      <c r="AT194" s="192" t="s">
        <v>136</v>
      </c>
      <c r="AU194" s="192" t="s">
        <v>86</v>
      </c>
      <c r="AY194" s="18" t="s">
        <v>135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84</v>
      </c>
      <c r="BK194" s="193">
        <f>ROUND(I194*H194,2)</f>
        <v>0</v>
      </c>
      <c r="BL194" s="18" t="s">
        <v>140</v>
      </c>
      <c r="BM194" s="192" t="s">
        <v>459</v>
      </c>
    </row>
    <row r="195" spans="2:63" s="11" customFormat="1" ht="22.9" customHeight="1">
      <c r="B195" s="166"/>
      <c r="C195" s="167"/>
      <c r="D195" s="168" t="s">
        <v>75</v>
      </c>
      <c r="E195" s="210" t="s">
        <v>1810</v>
      </c>
      <c r="F195" s="210" t="s">
        <v>1811</v>
      </c>
      <c r="G195" s="167"/>
      <c r="H195" s="167"/>
      <c r="I195" s="170"/>
      <c r="J195" s="211">
        <f>BK195</f>
        <v>0</v>
      </c>
      <c r="K195" s="167"/>
      <c r="L195" s="172"/>
      <c r="M195" s="173"/>
      <c r="N195" s="174"/>
      <c r="O195" s="174"/>
      <c r="P195" s="175">
        <f>P196</f>
        <v>0</v>
      </c>
      <c r="Q195" s="174"/>
      <c r="R195" s="175">
        <f>R196</f>
        <v>0</v>
      </c>
      <c r="S195" s="174"/>
      <c r="T195" s="176">
        <f>T196</f>
        <v>0</v>
      </c>
      <c r="AR195" s="177" t="s">
        <v>84</v>
      </c>
      <c r="AT195" s="178" t="s">
        <v>75</v>
      </c>
      <c r="AU195" s="178" t="s">
        <v>84</v>
      </c>
      <c r="AY195" s="177" t="s">
        <v>135</v>
      </c>
      <c r="BK195" s="179">
        <f>BK196</f>
        <v>0</v>
      </c>
    </row>
    <row r="196" spans="1:65" s="2" customFormat="1" ht="16.5" customHeight="1">
      <c r="A196" s="35"/>
      <c r="B196" s="36"/>
      <c r="C196" s="180" t="s">
        <v>456</v>
      </c>
      <c r="D196" s="180" t="s">
        <v>136</v>
      </c>
      <c r="E196" s="181" t="s">
        <v>1812</v>
      </c>
      <c r="F196" s="182" t="s">
        <v>1811</v>
      </c>
      <c r="G196" s="183" t="s">
        <v>663</v>
      </c>
      <c r="H196" s="184">
        <v>1</v>
      </c>
      <c r="I196" s="185"/>
      <c r="J196" s="186">
        <f>ROUND(I196*H196,2)</f>
        <v>0</v>
      </c>
      <c r="K196" s="187"/>
      <c r="L196" s="40"/>
      <c r="M196" s="188" t="s">
        <v>1</v>
      </c>
      <c r="N196" s="189" t="s">
        <v>41</v>
      </c>
      <c r="O196" s="7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84</v>
      </c>
      <c r="BK196" s="193">
        <f>ROUND(I196*H196,2)</f>
        <v>0</v>
      </c>
      <c r="BL196" s="18" t="s">
        <v>140</v>
      </c>
      <c r="BM196" s="192" t="s">
        <v>462</v>
      </c>
    </row>
    <row r="197" spans="2:63" s="11" customFormat="1" ht="22.9" customHeight="1">
      <c r="B197" s="166"/>
      <c r="C197" s="167"/>
      <c r="D197" s="168" t="s">
        <v>75</v>
      </c>
      <c r="E197" s="210" t="s">
        <v>1396</v>
      </c>
      <c r="F197" s="210" t="s">
        <v>1813</v>
      </c>
      <c r="G197" s="167"/>
      <c r="H197" s="167"/>
      <c r="I197" s="170"/>
      <c r="J197" s="211">
        <f>BK197</f>
        <v>0</v>
      </c>
      <c r="K197" s="167"/>
      <c r="L197" s="172"/>
      <c r="M197" s="173"/>
      <c r="N197" s="174"/>
      <c r="O197" s="174"/>
      <c r="P197" s="175">
        <f>SUM(P198:P202)</f>
        <v>0</v>
      </c>
      <c r="Q197" s="174"/>
      <c r="R197" s="175">
        <f>SUM(R198:R202)</f>
        <v>0</v>
      </c>
      <c r="S197" s="174"/>
      <c r="T197" s="176">
        <f>SUM(T198:T202)</f>
        <v>0</v>
      </c>
      <c r="AR197" s="177" t="s">
        <v>84</v>
      </c>
      <c r="AT197" s="178" t="s">
        <v>75</v>
      </c>
      <c r="AU197" s="178" t="s">
        <v>84</v>
      </c>
      <c r="AY197" s="177" t="s">
        <v>135</v>
      </c>
      <c r="BK197" s="179">
        <f>SUM(BK198:BK202)</f>
        <v>0</v>
      </c>
    </row>
    <row r="198" spans="1:65" s="2" customFormat="1" ht="16.5" customHeight="1">
      <c r="A198" s="35"/>
      <c r="B198" s="36"/>
      <c r="C198" s="180" t="s">
        <v>335</v>
      </c>
      <c r="D198" s="180" t="s">
        <v>136</v>
      </c>
      <c r="E198" s="181" t="s">
        <v>1802</v>
      </c>
      <c r="F198" s="182" t="s">
        <v>1803</v>
      </c>
      <c r="G198" s="183" t="s">
        <v>236</v>
      </c>
      <c r="H198" s="184">
        <v>33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41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84</v>
      </c>
      <c r="BK198" s="193">
        <f>ROUND(I198*H198,2)</f>
        <v>0</v>
      </c>
      <c r="BL198" s="18" t="s">
        <v>140</v>
      </c>
      <c r="BM198" s="192" t="s">
        <v>467</v>
      </c>
    </row>
    <row r="199" spans="1:65" s="2" customFormat="1" ht="16.5" customHeight="1">
      <c r="A199" s="35"/>
      <c r="B199" s="36"/>
      <c r="C199" s="180" t="s">
        <v>464</v>
      </c>
      <c r="D199" s="180" t="s">
        <v>136</v>
      </c>
      <c r="E199" s="181" t="s">
        <v>1804</v>
      </c>
      <c r="F199" s="182" t="s">
        <v>1805</v>
      </c>
      <c r="G199" s="183" t="s">
        <v>236</v>
      </c>
      <c r="H199" s="184">
        <v>15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41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84</v>
      </c>
      <c r="BK199" s="193">
        <f>ROUND(I199*H199,2)</f>
        <v>0</v>
      </c>
      <c r="BL199" s="18" t="s">
        <v>140</v>
      </c>
      <c r="BM199" s="192" t="s">
        <v>471</v>
      </c>
    </row>
    <row r="200" spans="1:65" s="2" customFormat="1" ht="16.5" customHeight="1">
      <c r="A200" s="35"/>
      <c r="B200" s="36"/>
      <c r="C200" s="180" t="s">
        <v>339</v>
      </c>
      <c r="D200" s="180" t="s">
        <v>136</v>
      </c>
      <c r="E200" s="181" t="s">
        <v>1806</v>
      </c>
      <c r="F200" s="182" t="s">
        <v>1807</v>
      </c>
      <c r="G200" s="183" t="s">
        <v>236</v>
      </c>
      <c r="H200" s="184">
        <v>18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477</v>
      </c>
    </row>
    <row r="201" spans="1:65" s="2" customFormat="1" ht="16.5" customHeight="1">
      <c r="A201" s="35"/>
      <c r="B201" s="36"/>
      <c r="C201" s="180" t="s">
        <v>474</v>
      </c>
      <c r="D201" s="180" t="s">
        <v>136</v>
      </c>
      <c r="E201" s="181" t="s">
        <v>1814</v>
      </c>
      <c r="F201" s="182" t="s">
        <v>1815</v>
      </c>
      <c r="G201" s="183" t="s">
        <v>236</v>
      </c>
      <c r="H201" s="184">
        <v>15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41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84</v>
      </c>
      <c r="BK201" s="193">
        <f>ROUND(I201*H201,2)</f>
        <v>0</v>
      </c>
      <c r="BL201" s="18" t="s">
        <v>140</v>
      </c>
      <c r="BM201" s="192" t="s">
        <v>481</v>
      </c>
    </row>
    <row r="202" spans="1:65" s="2" customFormat="1" ht="16.5" customHeight="1">
      <c r="A202" s="35"/>
      <c r="B202" s="36"/>
      <c r="C202" s="180" t="s">
        <v>344</v>
      </c>
      <c r="D202" s="180" t="s">
        <v>136</v>
      </c>
      <c r="E202" s="181" t="s">
        <v>1816</v>
      </c>
      <c r="F202" s="182" t="s">
        <v>1817</v>
      </c>
      <c r="G202" s="183" t="s">
        <v>269</v>
      </c>
      <c r="H202" s="184">
        <v>50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41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84</v>
      </c>
      <c r="BK202" s="193">
        <f>ROUND(I202*H202,2)</f>
        <v>0</v>
      </c>
      <c r="BL202" s="18" t="s">
        <v>140</v>
      </c>
      <c r="BM202" s="192" t="s">
        <v>487</v>
      </c>
    </row>
    <row r="203" spans="2:63" s="11" customFormat="1" ht="22.9" customHeight="1">
      <c r="B203" s="166"/>
      <c r="C203" s="167"/>
      <c r="D203" s="168" t="s">
        <v>75</v>
      </c>
      <c r="E203" s="210" t="s">
        <v>1818</v>
      </c>
      <c r="F203" s="210" t="s">
        <v>1819</v>
      </c>
      <c r="G203" s="167"/>
      <c r="H203" s="167"/>
      <c r="I203" s="170"/>
      <c r="J203" s="211">
        <f>BK203</f>
        <v>0</v>
      </c>
      <c r="K203" s="167"/>
      <c r="L203" s="172"/>
      <c r="M203" s="173"/>
      <c r="N203" s="174"/>
      <c r="O203" s="174"/>
      <c r="P203" s="175">
        <f>SUM(P204:P210)</f>
        <v>0</v>
      </c>
      <c r="Q203" s="174"/>
      <c r="R203" s="175">
        <f>SUM(R204:R210)</f>
        <v>0</v>
      </c>
      <c r="S203" s="174"/>
      <c r="T203" s="176">
        <f>SUM(T204:T210)</f>
        <v>0</v>
      </c>
      <c r="AR203" s="177" t="s">
        <v>84</v>
      </c>
      <c r="AT203" s="178" t="s">
        <v>75</v>
      </c>
      <c r="AU203" s="178" t="s">
        <v>84</v>
      </c>
      <c r="AY203" s="177" t="s">
        <v>135</v>
      </c>
      <c r="BK203" s="179">
        <f>SUM(BK204:BK210)</f>
        <v>0</v>
      </c>
    </row>
    <row r="204" spans="1:65" s="2" customFormat="1" ht="16.5" customHeight="1">
      <c r="A204" s="35"/>
      <c r="B204" s="36"/>
      <c r="C204" s="180" t="s">
        <v>484</v>
      </c>
      <c r="D204" s="180" t="s">
        <v>136</v>
      </c>
      <c r="E204" s="181" t="s">
        <v>1820</v>
      </c>
      <c r="F204" s="182" t="s">
        <v>1821</v>
      </c>
      <c r="G204" s="183" t="s">
        <v>247</v>
      </c>
      <c r="H204" s="184">
        <v>1.5</v>
      </c>
      <c r="I204" s="185"/>
      <c r="J204" s="186">
        <f aca="true" t="shared" si="40" ref="J204:J210"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 aca="true" t="shared" si="41" ref="P204:P210">O204*H204</f>
        <v>0</v>
      </c>
      <c r="Q204" s="190">
        <v>0</v>
      </c>
      <c r="R204" s="190">
        <f aca="true" t="shared" si="42" ref="R204:R210">Q204*H204</f>
        <v>0</v>
      </c>
      <c r="S204" s="190">
        <v>0</v>
      </c>
      <c r="T204" s="191">
        <f aca="true" t="shared" si="43" ref="T204:T210"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 aca="true" t="shared" si="44" ref="BE204:BE210">IF(N204="základní",J204,0)</f>
        <v>0</v>
      </c>
      <c r="BF204" s="193">
        <f aca="true" t="shared" si="45" ref="BF204:BF210">IF(N204="snížená",J204,0)</f>
        <v>0</v>
      </c>
      <c r="BG204" s="193">
        <f aca="true" t="shared" si="46" ref="BG204:BG210">IF(N204="zákl. přenesená",J204,0)</f>
        <v>0</v>
      </c>
      <c r="BH204" s="193">
        <f aca="true" t="shared" si="47" ref="BH204:BH210">IF(N204="sníž. přenesená",J204,0)</f>
        <v>0</v>
      </c>
      <c r="BI204" s="193">
        <f aca="true" t="shared" si="48" ref="BI204:BI210">IF(N204="nulová",J204,0)</f>
        <v>0</v>
      </c>
      <c r="BJ204" s="18" t="s">
        <v>84</v>
      </c>
      <c r="BK204" s="193">
        <f aca="true" t="shared" si="49" ref="BK204:BK210">ROUND(I204*H204,2)</f>
        <v>0</v>
      </c>
      <c r="BL204" s="18" t="s">
        <v>140</v>
      </c>
      <c r="BM204" s="192" t="s">
        <v>490</v>
      </c>
    </row>
    <row r="205" spans="1:65" s="2" customFormat="1" ht="16.5" customHeight="1">
      <c r="A205" s="35"/>
      <c r="B205" s="36"/>
      <c r="C205" s="180" t="s">
        <v>356</v>
      </c>
      <c r="D205" s="180" t="s">
        <v>136</v>
      </c>
      <c r="E205" s="181" t="s">
        <v>1822</v>
      </c>
      <c r="F205" s="182" t="s">
        <v>1823</v>
      </c>
      <c r="G205" s="183" t="s">
        <v>247</v>
      </c>
      <c r="H205" s="184">
        <v>9</v>
      </c>
      <c r="I205" s="185"/>
      <c r="J205" s="186">
        <f t="shared" si="40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8" t="s">
        <v>84</v>
      </c>
      <c r="BK205" s="193">
        <f t="shared" si="49"/>
        <v>0</v>
      </c>
      <c r="BL205" s="18" t="s">
        <v>140</v>
      </c>
      <c r="BM205" s="192" t="s">
        <v>495</v>
      </c>
    </row>
    <row r="206" spans="1:65" s="2" customFormat="1" ht="16.5" customHeight="1">
      <c r="A206" s="35"/>
      <c r="B206" s="36"/>
      <c r="C206" s="180" t="s">
        <v>492</v>
      </c>
      <c r="D206" s="180" t="s">
        <v>136</v>
      </c>
      <c r="E206" s="181" t="s">
        <v>1780</v>
      </c>
      <c r="F206" s="182" t="s">
        <v>1781</v>
      </c>
      <c r="G206" s="183" t="s">
        <v>247</v>
      </c>
      <c r="H206" s="184">
        <v>10</v>
      </c>
      <c r="I206" s="185"/>
      <c r="J206" s="186">
        <f t="shared" si="40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41"/>
        <v>0</v>
      </c>
      <c r="Q206" s="190">
        <v>0</v>
      </c>
      <c r="R206" s="190">
        <f t="shared" si="42"/>
        <v>0</v>
      </c>
      <c r="S206" s="190">
        <v>0</v>
      </c>
      <c r="T206" s="191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8" t="s">
        <v>84</v>
      </c>
      <c r="BK206" s="193">
        <f t="shared" si="49"/>
        <v>0</v>
      </c>
      <c r="BL206" s="18" t="s">
        <v>140</v>
      </c>
      <c r="BM206" s="192" t="s">
        <v>499</v>
      </c>
    </row>
    <row r="207" spans="1:65" s="2" customFormat="1" ht="16.5" customHeight="1">
      <c r="A207" s="35"/>
      <c r="B207" s="36"/>
      <c r="C207" s="180" t="s">
        <v>365</v>
      </c>
      <c r="D207" s="180" t="s">
        <v>136</v>
      </c>
      <c r="E207" s="181" t="s">
        <v>1782</v>
      </c>
      <c r="F207" s="182" t="s">
        <v>1783</v>
      </c>
      <c r="G207" s="183" t="s">
        <v>247</v>
      </c>
      <c r="H207" s="184">
        <v>10</v>
      </c>
      <c r="I207" s="185"/>
      <c r="J207" s="186">
        <f t="shared" si="40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41"/>
        <v>0</v>
      </c>
      <c r="Q207" s="190">
        <v>0</v>
      </c>
      <c r="R207" s="190">
        <f t="shared" si="42"/>
        <v>0</v>
      </c>
      <c r="S207" s="190">
        <v>0</v>
      </c>
      <c r="T207" s="191">
        <f t="shared" si="4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 t="shared" si="44"/>
        <v>0</v>
      </c>
      <c r="BF207" s="193">
        <f t="shared" si="45"/>
        <v>0</v>
      </c>
      <c r="BG207" s="193">
        <f t="shared" si="46"/>
        <v>0</v>
      </c>
      <c r="BH207" s="193">
        <f t="shared" si="47"/>
        <v>0</v>
      </c>
      <c r="BI207" s="193">
        <f t="shared" si="48"/>
        <v>0</v>
      </c>
      <c r="BJ207" s="18" t="s">
        <v>84</v>
      </c>
      <c r="BK207" s="193">
        <f t="shared" si="49"/>
        <v>0</v>
      </c>
      <c r="BL207" s="18" t="s">
        <v>140</v>
      </c>
      <c r="BM207" s="192" t="s">
        <v>504</v>
      </c>
    </row>
    <row r="208" spans="1:65" s="2" customFormat="1" ht="16.5" customHeight="1">
      <c r="A208" s="35"/>
      <c r="B208" s="36"/>
      <c r="C208" s="180" t="s">
        <v>501</v>
      </c>
      <c r="D208" s="180" t="s">
        <v>136</v>
      </c>
      <c r="E208" s="181" t="s">
        <v>1824</v>
      </c>
      <c r="F208" s="182" t="s">
        <v>1825</v>
      </c>
      <c r="G208" s="183" t="s">
        <v>663</v>
      </c>
      <c r="H208" s="184">
        <v>2</v>
      </c>
      <c r="I208" s="185"/>
      <c r="J208" s="186">
        <f t="shared" si="40"/>
        <v>0</v>
      </c>
      <c r="K208" s="187"/>
      <c r="L208" s="40"/>
      <c r="M208" s="188" t="s">
        <v>1</v>
      </c>
      <c r="N208" s="189" t="s">
        <v>41</v>
      </c>
      <c r="O208" s="72"/>
      <c r="P208" s="190">
        <f t="shared" si="41"/>
        <v>0</v>
      </c>
      <c r="Q208" s="190">
        <v>0</v>
      </c>
      <c r="R208" s="190">
        <f t="shared" si="42"/>
        <v>0</v>
      </c>
      <c r="S208" s="190">
        <v>0</v>
      </c>
      <c r="T208" s="191">
        <f t="shared" si="4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 t="shared" si="44"/>
        <v>0</v>
      </c>
      <c r="BF208" s="193">
        <f t="shared" si="45"/>
        <v>0</v>
      </c>
      <c r="BG208" s="193">
        <f t="shared" si="46"/>
        <v>0</v>
      </c>
      <c r="BH208" s="193">
        <f t="shared" si="47"/>
        <v>0</v>
      </c>
      <c r="BI208" s="193">
        <f t="shared" si="48"/>
        <v>0</v>
      </c>
      <c r="BJ208" s="18" t="s">
        <v>84</v>
      </c>
      <c r="BK208" s="193">
        <f t="shared" si="49"/>
        <v>0</v>
      </c>
      <c r="BL208" s="18" t="s">
        <v>140</v>
      </c>
      <c r="BM208" s="192" t="s">
        <v>507</v>
      </c>
    </row>
    <row r="209" spans="1:65" s="2" customFormat="1" ht="16.5" customHeight="1">
      <c r="A209" s="35"/>
      <c r="B209" s="36"/>
      <c r="C209" s="180" t="s">
        <v>369</v>
      </c>
      <c r="D209" s="180" t="s">
        <v>136</v>
      </c>
      <c r="E209" s="181" t="s">
        <v>1826</v>
      </c>
      <c r="F209" s="182" t="s">
        <v>1827</v>
      </c>
      <c r="G209" s="183" t="s">
        <v>663</v>
      </c>
      <c r="H209" s="184">
        <v>2</v>
      </c>
      <c r="I209" s="185"/>
      <c r="J209" s="186">
        <f t="shared" si="40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41"/>
        <v>0</v>
      </c>
      <c r="Q209" s="190">
        <v>0</v>
      </c>
      <c r="R209" s="190">
        <f t="shared" si="42"/>
        <v>0</v>
      </c>
      <c r="S209" s="190">
        <v>0</v>
      </c>
      <c r="T209" s="191">
        <f t="shared" si="4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 t="shared" si="44"/>
        <v>0</v>
      </c>
      <c r="BF209" s="193">
        <f t="shared" si="45"/>
        <v>0</v>
      </c>
      <c r="BG209" s="193">
        <f t="shared" si="46"/>
        <v>0</v>
      </c>
      <c r="BH209" s="193">
        <f t="shared" si="47"/>
        <v>0</v>
      </c>
      <c r="BI209" s="193">
        <f t="shared" si="48"/>
        <v>0</v>
      </c>
      <c r="BJ209" s="18" t="s">
        <v>84</v>
      </c>
      <c r="BK209" s="193">
        <f t="shared" si="49"/>
        <v>0</v>
      </c>
      <c r="BL209" s="18" t="s">
        <v>140</v>
      </c>
      <c r="BM209" s="192" t="s">
        <v>511</v>
      </c>
    </row>
    <row r="210" spans="1:65" s="2" customFormat="1" ht="16.5" customHeight="1">
      <c r="A210" s="35"/>
      <c r="B210" s="36"/>
      <c r="C210" s="180" t="s">
        <v>508</v>
      </c>
      <c r="D210" s="180" t="s">
        <v>136</v>
      </c>
      <c r="E210" s="181" t="s">
        <v>1828</v>
      </c>
      <c r="F210" s="182" t="s">
        <v>1829</v>
      </c>
      <c r="G210" s="183" t="s">
        <v>663</v>
      </c>
      <c r="H210" s="184">
        <v>2</v>
      </c>
      <c r="I210" s="185"/>
      <c r="J210" s="186">
        <f t="shared" si="40"/>
        <v>0</v>
      </c>
      <c r="K210" s="187"/>
      <c r="L210" s="40"/>
      <c r="M210" s="188" t="s">
        <v>1</v>
      </c>
      <c r="N210" s="189" t="s">
        <v>41</v>
      </c>
      <c r="O210" s="72"/>
      <c r="P210" s="190">
        <f t="shared" si="41"/>
        <v>0</v>
      </c>
      <c r="Q210" s="190">
        <v>0</v>
      </c>
      <c r="R210" s="190">
        <f t="shared" si="42"/>
        <v>0</v>
      </c>
      <c r="S210" s="190">
        <v>0</v>
      </c>
      <c r="T210" s="191">
        <f t="shared" si="4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140</v>
      </c>
      <c r="AT210" s="192" t="s">
        <v>136</v>
      </c>
      <c r="AU210" s="192" t="s">
        <v>86</v>
      </c>
      <c r="AY210" s="18" t="s">
        <v>135</v>
      </c>
      <c r="BE210" s="193">
        <f t="shared" si="44"/>
        <v>0</v>
      </c>
      <c r="BF210" s="193">
        <f t="shared" si="45"/>
        <v>0</v>
      </c>
      <c r="BG210" s="193">
        <f t="shared" si="46"/>
        <v>0</v>
      </c>
      <c r="BH210" s="193">
        <f t="shared" si="47"/>
        <v>0</v>
      </c>
      <c r="BI210" s="193">
        <f t="shared" si="48"/>
        <v>0</v>
      </c>
      <c r="BJ210" s="18" t="s">
        <v>84</v>
      </c>
      <c r="BK210" s="193">
        <f t="shared" si="49"/>
        <v>0</v>
      </c>
      <c r="BL210" s="18" t="s">
        <v>140</v>
      </c>
      <c r="BM210" s="192" t="s">
        <v>514</v>
      </c>
    </row>
    <row r="211" spans="2:63" s="11" customFormat="1" ht="25.9" customHeight="1">
      <c r="B211" s="166"/>
      <c r="C211" s="167"/>
      <c r="D211" s="168" t="s">
        <v>75</v>
      </c>
      <c r="E211" s="169" t="s">
        <v>1830</v>
      </c>
      <c r="F211" s="169" t="s">
        <v>1831</v>
      </c>
      <c r="G211" s="167"/>
      <c r="H211" s="167"/>
      <c r="I211" s="170"/>
      <c r="J211" s="171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84</v>
      </c>
      <c r="AT211" s="178" t="s">
        <v>75</v>
      </c>
      <c r="AU211" s="178" t="s">
        <v>76</v>
      </c>
      <c r="AY211" s="177" t="s">
        <v>135</v>
      </c>
      <c r="BK211" s="179">
        <f>BK212</f>
        <v>0</v>
      </c>
    </row>
    <row r="212" spans="2:63" s="11" customFormat="1" ht="22.9" customHeight="1">
      <c r="B212" s="166"/>
      <c r="C212" s="167"/>
      <c r="D212" s="168" t="s">
        <v>75</v>
      </c>
      <c r="E212" s="210" t="s">
        <v>1832</v>
      </c>
      <c r="F212" s="210" t="s">
        <v>1833</v>
      </c>
      <c r="G212" s="167"/>
      <c r="H212" s="167"/>
      <c r="I212" s="170"/>
      <c r="J212" s="211">
        <f>BK212</f>
        <v>0</v>
      </c>
      <c r="K212" s="167"/>
      <c r="L212" s="172"/>
      <c r="M212" s="173"/>
      <c r="N212" s="174"/>
      <c r="O212" s="174"/>
      <c r="P212" s="175">
        <f>SUM(P213:P219)</f>
        <v>0</v>
      </c>
      <c r="Q212" s="174"/>
      <c r="R212" s="175">
        <f>SUM(R213:R219)</f>
        <v>0</v>
      </c>
      <c r="S212" s="174"/>
      <c r="T212" s="176">
        <f>SUM(T213:T219)</f>
        <v>0</v>
      </c>
      <c r="AR212" s="177" t="s">
        <v>84</v>
      </c>
      <c r="AT212" s="178" t="s">
        <v>75</v>
      </c>
      <c r="AU212" s="178" t="s">
        <v>84</v>
      </c>
      <c r="AY212" s="177" t="s">
        <v>135</v>
      </c>
      <c r="BK212" s="179">
        <f>SUM(BK213:BK219)</f>
        <v>0</v>
      </c>
    </row>
    <row r="213" spans="1:65" s="2" customFormat="1" ht="16.5" customHeight="1">
      <c r="A213" s="35"/>
      <c r="B213" s="36"/>
      <c r="C213" s="180" t="s">
        <v>375</v>
      </c>
      <c r="D213" s="180" t="s">
        <v>136</v>
      </c>
      <c r="E213" s="181" t="s">
        <v>1834</v>
      </c>
      <c r="F213" s="182" t="s">
        <v>1835</v>
      </c>
      <c r="G213" s="183" t="s">
        <v>236</v>
      </c>
      <c r="H213" s="184">
        <v>20.4</v>
      </c>
      <c r="I213" s="185"/>
      <c r="J213" s="186">
        <f aca="true" t="shared" si="50" ref="J213:J219">ROUND(I213*H213,2)</f>
        <v>0</v>
      </c>
      <c r="K213" s="187"/>
      <c r="L213" s="40"/>
      <c r="M213" s="188" t="s">
        <v>1</v>
      </c>
      <c r="N213" s="189" t="s">
        <v>41</v>
      </c>
      <c r="O213" s="72"/>
      <c r="P213" s="190">
        <f aca="true" t="shared" si="51" ref="P213:P219">O213*H213</f>
        <v>0</v>
      </c>
      <c r="Q213" s="190">
        <v>0</v>
      </c>
      <c r="R213" s="190">
        <f aca="true" t="shared" si="52" ref="R213:R219">Q213*H213</f>
        <v>0</v>
      </c>
      <c r="S213" s="190">
        <v>0</v>
      </c>
      <c r="T213" s="191">
        <f aca="true" t="shared" si="53" ref="T213:T219"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140</v>
      </c>
      <c r="AT213" s="192" t="s">
        <v>136</v>
      </c>
      <c r="AU213" s="192" t="s">
        <v>86</v>
      </c>
      <c r="AY213" s="18" t="s">
        <v>135</v>
      </c>
      <c r="BE213" s="193">
        <f aca="true" t="shared" si="54" ref="BE213:BE219">IF(N213="základní",J213,0)</f>
        <v>0</v>
      </c>
      <c r="BF213" s="193">
        <f aca="true" t="shared" si="55" ref="BF213:BF219">IF(N213="snížená",J213,0)</f>
        <v>0</v>
      </c>
      <c r="BG213" s="193">
        <f aca="true" t="shared" si="56" ref="BG213:BG219">IF(N213="zákl. přenesená",J213,0)</f>
        <v>0</v>
      </c>
      <c r="BH213" s="193">
        <f aca="true" t="shared" si="57" ref="BH213:BH219">IF(N213="sníž. přenesená",J213,0)</f>
        <v>0</v>
      </c>
      <c r="BI213" s="193">
        <f aca="true" t="shared" si="58" ref="BI213:BI219">IF(N213="nulová",J213,0)</f>
        <v>0</v>
      </c>
      <c r="BJ213" s="18" t="s">
        <v>84</v>
      </c>
      <c r="BK213" s="193">
        <f aca="true" t="shared" si="59" ref="BK213:BK219">ROUND(I213*H213,2)</f>
        <v>0</v>
      </c>
      <c r="BL213" s="18" t="s">
        <v>140</v>
      </c>
      <c r="BM213" s="192" t="s">
        <v>518</v>
      </c>
    </row>
    <row r="214" spans="1:65" s="2" customFormat="1" ht="16.5" customHeight="1">
      <c r="A214" s="35"/>
      <c r="B214" s="36"/>
      <c r="C214" s="180" t="s">
        <v>515</v>
      </c>
      <c r="D214" s="180" t="s">
        <v>136</v>
      </c>
      <c r="E214" s="181" t="s">
        <v>1836</v>
      </c>
      <c r="F214" s="182" t="s">
        <v>1837</v>
      </c>
      <c r="G214" s="183" t="s">
        <v>269</v>
      </c>
      <c r="H214" s="184">
        <v>51</v>
      </c>
      <c r="I214" s="185"/>
      <c r="J214" s="186">
        <f t="shared" si="50"/>
        <v>0</v>
      </c>
      <c r="K214" s="187"/>
      <c r="L214" s="40"/>
      <c r="M214" s="188" t="s">
        <v>1</v>
      </c>
      <c r="N214" s="189" t="s">
        <v>41</v>
      </c>
      <c r="O214" s="72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 t="shared" si="54"/>
        <v>0</v>
      </c>
      <c r="BF214" s="193">
        <f t="shared" si="55"/>
        <v>0</v>
      </c>
      <c r="BG214" s="193">
        <f t="shared" si="56"/>
        <v>0</v>
      </c>
      <c r="BH214" s="193">
        <f t="shared" si="57"/>
        <v>0</v>
      </c>
      <c r="BI214" s="193">
        <f t="shared" si="58"/>
        <v>0</v>
      </c>
      <c r="BJ214" s="18" t="s">
        <v>84</v>
      </c>
      <c r="BK214" s="193">
        <f t="shared" si="59"/>
        <v>0</v>
      </c>
      <c r="BL214" s="18" t="s">
        <v>140</v>
      </c>
      <c r="BM214" s="192" t="s">
        <v>521</v>
      </c>
    </row>
    <row r="215" spans="1:65" s="2" customFormat="1" ht="16.5" customHeight="1">
      <c r="A215" s="35"/>
      <c r="B215" s="36"/>
      <c r="C215" s="180" t="s">
        <v>380</v>
      </c>
      <c r="D215" s="180" t="s">
        <v>136</v>
      </c>
      <c r="E215" s="181" t="s">
        <v>1838</v>
      </c>
      <c r="F215" s="182" t="s">
        <v>1839</v>
      </c>
      <c r="G215" s="183" t="s">
        <v>269</v>
      </c>
      <c r="H215" s="184">
        <v>51</v>
      </c>
      <c r="I215" s="185"/>
      <c r="J215" s="186">
        <f t="shared" si="50"/>
        <v>0</v>
      </c>
      <c r="K215" s="187"/>
      <c r="L215" s="40"/>
      <c r="M215" s="188" t="s">
        <v>1</v>
      </c>
      <c r="N215" s="189" t="s">
        <v>41</v>
      </c>
      <c r="O215" s="72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 t="shared" si="54"/>
        <v>0</v>
      </c>
      <c r="BF215" s="193">
        <f t="shared" si="55"/>
        <v>0</v>
      </c>
      <c r="BG215" s="193">
        <f t="shared" si="56"/>
        <v>0</v>
      </c>
      <c r="BH215" s="193">
        <f t="shared" si="57"/>
        <v>0</v>
      </c>
      <c r="BI215" s="193">
        <f t="shared" si="58"/>
        <v>0</v>
      </c>
      <c r="BJ215" s="18" t="s">
        <v>84</v>
      </c>
      <c r="BK215" s="193">
        <f t="shared" si="59"/>
        <v>0</v>
      </c>
      <c r="BL215" s="18" t="s">
        <v>140</v>
      </c>
      <c r="BM215" s="192" t="s">
        <v>526</v>
      </c>
    </row>
    <row r="216" spans="1:65" s="2" customFormat="1" ht="16.5" customHeight="1">
      <c r="A216" s="35"/>
      <c r="B216" s="36"/>
      <c r="C216" s="180" t="s">
        <v>523</v>
      </c>
      <c r="D216" s="180" t="s">
        <v>136</v>
      </c>
      <c r="E216" s="181" t="s">
        <v>1744</v>
      </c>
      <c r="F216" s="182" t="s">
        <v>1745</v>
      </c>
      <c r="G216" s="183" t="s">
        <v>236</v>
      </c>
      <c r="H216" s="184">
        <v>4.8</v>
      </c>
      <c r="I216" s="185"/>
      <c r="J216" s="186">
        <f t="shared" si="50"/>
        <v>0</v>
      </c>
      <c r="K216" s="187"/>
      <c r="L216" s="40"/>
      <c r="M216" s="188" t="s">
        <v>1</v>
      </c>
      <c r="N216" s="189" t="s">
        <v>41</v>
      </c>
      <c r="O216" s="72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140</v>
      </c>
      <c r="AT216" s="192" t="s">
        <v>136</v>
      </c>
      <c r="AU216" s="192" t="s">
        <v>86</v>
      </c>
      <c r="AY216" s="18" t="s">
        <v>135</v>
      </c>
      <c r="BE216" s="193">
        <f t="shared" si="54"/>
        <v>0</v>
      </c>
      <c r="BF216" s="193">
        <f t="shared" si="55"/>
        <v>0</v>
      </c>
      <c r="BG216" s="193">
        <f t="shared" si="56"/>
        <v>0</v>
      </c>
      <c r="BH216" s="193">
        <f t="shared" si="57"/>
        <v>0</v>
      </c>
      <c r="BI216" s="193">
        <f t="shared" si="58"/>
        <v>0</v>
      </c>
      <c r="BJ216" s="18" t="s">
        <v>84</v>
      </c>
      <c r="BK216" s="193">
        <f t="shared" si="59"/>
        <v>0</v>
      </c>
      <c r="BL216" s="18" t="s">
        <v>140</v>
      </c>
      <c r="BM216" s="192" t="s">
        <v>529</v>
      </c>
    </row>
    <row r="217" spans="1:65" s="2" customFormat="1" ht="16.5" customHeight="1">
      <c r="A217" s="35"/>
      <c r="B217" s="36"/>
      <c r="C217" s="180" t="s">
        <v>391</v>
      </c>
      <c r="D217" s="180" t="s">
        <v>136</v>
      </c>
      <c r="E217" s="181" t="s">
        <v>1840</v>
      </c>
      <c r="F217" s="182" t="s">
        <v>1841</v>
      </c>
      <c r="G217" s="183" t="s">
        <v>236</v>
      </c>
      <c r="H217" s="184">
        <v>4.8</v>
      </c>
      <c r="I217" s="185"/>
      <c r="J217" s="186">
        <f t="shared" si="50"/>
        <v>0</v>
      </c>
      <c r="K217" s="187"/>
      <c r="L217" s="40"/>
      <c r="M217" s="188" t="s">
        <v>1</v>
      </c>
      <c r="N217" s="189" t="s">
        <v>41</v>
      </c>
      <c r="O217" s="72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8" t="s">
        <v>84</v>
      </c>
      <c r="BK217" s="193">
        <f t="shared" si="59"/>
        <v>0</v>
      </c>
      <c r="BL217" s="18" t="s">
        <v>140</v>
      </c>
      <c r="BM217" s="192" t="s">
        <v>535</v>
      </c>
    </row>
    <row r="218" spans="1:65" s="2" customFormat="1" ht="16.5" customHeight="1">
      <c r="A218" s="35"/>
      <c r="B218" s="36"/>
      <c r="C218" s="180" t="s">
        <v>532</v>
      </c>
      <c r="D218" s="180" t="s">
        <v>136</v>
      </c>
      <c r="E218" s="181" t="s">
        <v>1748</v>
      </c>
      <c r="F218" s="182" t="s">
        <v>1749</v>
      </c>
      <c r="G218" s="183" t="s">
        <v>236</v>
      </c>
      <c r="H218" s="184">
        <v>4.8</v>
      </c>
      <c r="I218" s="185"/>
      <c r="J218" s="186">
        <f t="shared" si="50"/>
        <v>0</v>
      </c>
      <c r="K218" s="187"/>
      <c r="L218" s="40"/>
      <c r="M218" s="188" t="s">
        <v>1</v>
      </c>
      <c r="N218" s="189" t="s">
        <v>41</v>
      </c>
      <c r="O218" s="72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140</v>
      </c>
      <c r="AT218" s="192" t="s">
        <v>136</v>
      </c>
      <c r="AU218" s="192" t="s">
        <v>86</v>
      </c>
      <c r="AY218" s="18" t="s">
        <v>135</v>
      </c>
      <c r="BE218" s="193">
        <f t="shared" si="54"/>
        <v>0</v>
      </c>
      <c r="BF218" s="193">
        <f t="shared" si="55"/>
        <v>0</v>
      </c>
      <c r="BG218" s="193">
        <f t="shared" si="56"/>
        <v>0</v>
      </c>
      <c r="BH218" s="193">
        <f t="shared" si="57"/>
        <v>0</v>
      </c>
      <c r="BI218" s="193">
        <f t="shared" si="58"/>
        <v>0</v>
      </c>
      <c r="BJ218" s="18" t="s">
        <v>84</v>
      </c>
      <c r="BK218" s="193">
        <f t="shared" si="59"/>
        <v>0</v>
      </c>
      <c r="BL218" s="18" t="s">
        <v>140</v>
      </c>
      <c r="BM218" s="192" t="s">
        <v>542</v>
      </c>
    </row>
    <row r="219" spans="1:65" s="2" customFormat="1" ht="16.5" customHeight="1">
      <c r="A219" s="35"/>
      <c r="B219" s="36"/>
      <c r="C219" s="180" t="s">
        <v>400</v>
      </c>
      <c r="D219" s="180" t="s">
        <v>136</v>
      </c>
      <c r="E219" s="181" t="s">
        <v>1752</v>
      </c>
      <c r="F219" s="182" t="s">
        <v>1753</v>
      </c>
      <c r="G219" s="183" t="s">
        <v>236</v>
      </c>
      <c r="H219" s="184">
        <v>15.6</v>
      </c>
      <c r="I219" s="185"/>
      <c r="J219" s="186">
        <f t="shared" si="50"/>
        <v>0</v>
      </c>
      <c r="K219" s="187"/>
      <c r="L219" s="40"/>
      <c r="M219" s="188" t="s">
        <v>1</v>
      </c>
      <c r="N219" s="189" t="s">
        <v>41</v>
      </c>
      <c r="O219" s="72"/>
      <c r="P219" s="190">
        <f t="shared" si="51"/>
        <v>0</v>
      </c>
      <c r="Q219" s="190">
        <v>0</v>
      </c>
      <c r="R219" s="190">
        <f t="shared" si="52"/>
        <v>0</v>
      </c>
      <c r="S219" s="190">
        <v>0</v>
      </c>
      <c r="T219" s="191">
        <f t="shared" si="5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8" t="s">
        <v>84</v>
      </c>
      <c r="BK219" s="193">
        <f t="shared" si="59"/>
        <v>0</v>
      </c>
      <c r="BL219" s="18" t="s">
        <v>140</v>
      </c>
      <c r="BM219" s="192" t="s">
        <v>548</v>
      </c>
    </row>
    <row r="220" spans="2:63" s="11" customFormat="1" ht="25.9" customHeight="1">
      <c r="B220" s="166"/>
      <c r="C220" s="167"/>
      <c r="D220" s="168" t="s">
        <v>75</v>
      </c>
      <c r="E220" s="169" t="s">
        <v>1842</v>
      </c>
      <c r="F220" s="169" t="s">
        <v>1843</v>
      </c>
      <c r="G220" s="167"/>
      <c r="H220" s="167"/>
      <c r="I220" s="170"/>
      <c r="J220" s="171">
        <f>BK220</f>
        <v>0</v>
      </c>
      <c r="K220" s="167"/>
      <c r="L220" s="172"/>
      <c r="M220" s="173"/>
      <c r="N220" s="174"/>
      <c r="O220" s="174"/>
      <c r="P220" s="175">
        <f>P221+P236</f>
        <v>0</v>
      </c>
      <c r="Q220" s="174"/>
      <c r="R220" s="175">
        <f>R221+R236</f>
        <v>0</v>
      </c>
      <c r="S220" s="174"/>
      <c r="T220" s="176">
        <f>T221+T236</f>
        <v>0</v>
      </c>
      <c r="AR220" s="177" t="s">
        <v>84</v>
      </c>
      <c r="AT220" s="178" t="s">
        <v>75</v>
      </c>
      <c r="AU220" s="178" t="s">
        <v>76</v>
      </c>
      <c r="AY220" s="177" t="s">
        <v>135</v>
      </c>
      <c r="BK220" s="179">
        <f>BK221+BK236</f>
        <v>0</v>
      </c>
    </row>
    <row r="221" spans="2:63" s="11" customFormat="1" ht="22.9" customHeight="1">
      <c r="B221" s="166"/>
      <c r="C221" s="167"/>
      <c r="D221" s="168" t="s">
        <v>75</v>
      </c>
      <c r="E221" s="210" t="s">
        <v>1737</v>
      </c>
      <c r="F221" s="210" t="s">
        <v>233</v>
      </c>
      <c r="G221" s="167"/>
      <c r="H221" s="167"/>
      <c r="I221" s="170"/>
      <c r="J221" s="211">
        <f>BK221</f>
        <v>0</v>
      </c>
      <c r="K221" s="167"/>
      <c r="L221" s="172"/>
      <c r="M221" s="173"/>
      <c r="N221" s="174"/>
      <c r="O221" s="174"/>
      <c r="P221" s="175">
        <f>SUM(P222:P235)</f>
        <v>0</v>
      </c>
      <c r="Q221" s="174"/>
      <c r="R221" s="175">
        <f>SUM(R222:R235)</f>
        <v>0</v>
      </c>
      <c r="S221" s="174"/>
      <c r="T221" s="176">
        <f>SUM(T222:T235)</f>
        <v>0</v>
      </c>
      <c r="AR221" s="177" t="s">
        <v>84</v>
      </c>
      <c r="AT221" s="178" t="s">
        <v>75</v>
      </c>
      <c r="AU221" s="178" t="s">
        <v>84</v>
      </c>
      <c r="AY221" s="177" t="s">
        <v>135</v>
      </c>
      <c r="BK221" s="179">
        <f>SUM(BK222:BK235)</f>
        <v>0</v>
      </c>
    </row>
    <row r="222" spans="1:65" s="2" customFormat="1" ht="16.5" customHeight="1">
      <c r="A222" s="35"/>
      <c r="B222" s="36"/>
      <c r="C222" s="180" t="s">
        <v>545</v>
      </c>
      <c r="D222" s="180" t="s">
        <v>136</v>
      </c>
      <c r="E222" s="181" t="s">
        <v>1738</v>
      </c>
      <c r="F222" s="182" t="s">
        <v>1739</v>
      </c>
      <c r="G222" s="183" t="s">
        <v>236</v>
      </c>
      <c r="H222" s="184">
        <v>13.6</v>
      </c>
      <c r="I222" s="185"/>
      <c r="J222" s="186">
        <f aca="true" t="shared" si="60" ref="J222:J235">ROUND(I222*H222,2)</f>
        <v>0</v>
      </c>
      <c r="K222" s="187"/>
      <c r="L222" s="40"/>
      <c r="M222" s="188" t="s">
        <v>1</v>
      </c>
      <c r="N222" s="189" t="s">
        <v>41</v>
      </c>
      <c r="O222" s="72"/>
      <c r="P222" s="190">
        <f aca="true" t="shared" si="61" ref="P222:P235">O222*H222</f>
        <v>0</v>
      </c>
      <c r="Q222" s="190">
        <v>0</v>
      </c>
      <c r="R222" s="190">
        <f aca="true" t="shared" si="62" ref="R222:R235">Q222*H222</f>
        <v>0</v>
      </c>
      <c r="S222" s="190">
        <v>0</v>
      </c>
      <c r="T222" s="191">
        <f aca="true" t="shared" si="63" ref="T222:T235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 aca="true" t="shared" si="64" ref="BE222:BE235">IF(N222="základní",J222,0)</f>
        <v>0</v>
      </c>
      <c r="BF222" s="193">
        <f aca="true" t="shared" si="65" ref="BF222:BF235">IF(N222="snížená",J222,0)</f>
        <v>0</v>
      </c>
      <c r="BG222" s="193">
        <f aca="true" t="shared" si="66" ref="BG222:BG235">IF(N222="zákl. přenesená",J222,0)</f>
        <v>0</v>
      </c>
      <c r="BH222" s="193">
        <f aca="true" t="shared" si="67" ref="BH222:BH235">IF(N222="sníž. přenesená",J222,0)</f>
        <v>0</v>
      </c>
      <c r="BI222" s="193">
        <f aca="true" t="shared" si="68" ref="BI222:BI235">IF(N222="nulová",J222,0)</f>
        <v>0</v>
      </c>
      <c r="BJ222" s="18" t="s">
        <v>84</v>
      </c>
      <c r="BK222" s="193">
        <f aca="true" t="shared" si="69" ref="BK222:BK235">ROUND(I222*H222,2)</f>
        <v>0</v>
      </c>
      <c r="BL222" s="18" t="s">
        <v>140</v>
      </c>
      <c r="BM222" s="192" t="s">
        <v>551</v>
      </c>
    </row>
    <row r="223" spans="1:65" s="2" customFormat="1" ht="16.5" customHeight="1">
      <c r="A223" s="35"/>
      <c r="B223" s="36"/>
      <c r="C223" s="180" t="s">
        <v>403</v>
      </c>
      <c r="D223" s="180" t="s">
        <v>136</v>
      </c>
      <c r="E223" s="181" t="s">
        <v>1740</v>
      </c>
      <c r="F223" s="182" t="s">
        <v>1741</v>
      </c>
      <c r="G223" s="183" t="s">
        <v>269</v>
      </c>
      <c r="H223" s="184">
        <v>34</v>
      </c>
      <c r="I223" s="185"/>
      <c r="J223" s="186">
        <f t="shared" si="60"/>
        <v>0</v>
      </c>
      <c r="K223" s="187"/>
      <c r="L223" s="40"/>
      <c r="M223" s="188" t="s">
        <v>1</v>
      </c>
      <c r="N223" s="189" t="s">
        <v>41</v>
      </c>
      <c r="O223" s="72"/>
      <c r="P223" s="190">
        <f t="shared" si="61"/>
        <v>0</v>
      </c>
      <c r="Q223" s="190">
        <v>0</v>
      </c>
      <c r="R223" s="190">
        <f t="shared" si="62"/>
        <v>0</v>
      </c>
      <c r="S223" s="190">
        <v>0</v>
      </c>
      <c r="T223" s="191">
        <f t="shared" si="6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 t="shared" si="64"/>
        <v>0</v>
      </c>
      <c r="BF223" s="193">
        <f t="shared" si="65"/>
        <v>0</v>
      </c>
      <c r="BG223" s="193">
        <f t="shared" si="66"/>
        <v>0</v>
      </c>
      <c r="BH223" s="193">
        <f t="shared" si="67"/>
        <v>0</v>
      </c>
      <c r="BI223" s="193">
        <f t="shared" si="68"/>
        <v>0</v>
      </c>
      <c r="BJ223" s="18" t="s">
        <v>84</v>
      </c>
      <c r="BK223" s="193">
        <f t="shared" si="69"/>
        <v>0</v>
      </c>
      <c r="BL223" s="18" t="s">
        <v>140</v>
      </c>
      <c r="BM223" s="192" t="s">
        <v>557</v>
      </c>
    </row>
    <row r="224" spans="1:65" s="2" customFormat="1" ht="16.5" customHeight="1">
      <c r="A224" s="35"/>
      <c r="B224" s="36"/>
      <c r="C224" s="180" t="s">
        <v>554</v>
      </c>
      <c r="D224" s="180" t="s">
        <v>136</v>
      </c>
      <c r="E224" s="181" t="s">
        <v>1742</v>
      </c>
      <c r="F224" s="182" t="s">
        <v>1743</v>
      </c>
      <c r="G224" s="183" t="s">
        <v>269</v>
      </c>
      <c r="H224" s="184">
        <v>34</v>
      </c>
      <c r="I224" s="185"/>
      <c r="J224" s="186">
        <f t="shared" si="60"/>
        <v>0</v>
      </c>
      <c r="K224" s="187"/>
      <c r="L224" s="40"/>
      <c r="M224" s="188" t="s">
        <v>1</v>
      </c>
      <c r="N224" s="189" t="s">
        <v>41</v>
      </c>
      <c r="O224" s="72"/>
      <c r="P224" s="190">
        <f t="shared" si="61"/>
        <v>0</v>
      </c>
      <c r="Q224" s="190">
        <v>0</v>
      </c>
      <c r="R224" s="190">
        <f t="shared" si="62"/>
        <v>0</v>
      </c>
      <c r="S224" s="190">
        <v>0</v>
      </c>
      <c r="T224" s="191">
        <f t="shared" si="6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 t="shared" si="64"/>
        <v>0</v>
      </c>
      <c r="BF224" s="193">
        <f t="shared" si="65"/>
        <v>0</v>
      </c>
      <c r="BG224" s="193">
        <f t="shared" si="66"/>
        <v>0</v>
      </c>
      <c r="BH224" s="193">
        <f t="shared" si="67"/>
        <v>0</v>
      </c>
      <c r="BI224" s="193">
        <f t="shared" si="68"/>
        <v>0</v>
      </c>
      <c r="BJ224" s="18" t="s">
        <v>84</v>
      </c>
      <c r="BK224" s="193">
        <f t="shared" si="69"/>
        <v>0</v>
      </c>
      <c r="BL224" s="18" t="s">
        <v>140</v>
      </c>
      <c r="BM224" s="192" t="s">
        <v>560</v>
      </c>
    </row>
    <row r="225" spans="1:65" s="2" customFormat="1" ht="16.5" customHeight="1">
      <c r="A225" s="35"/>
      <c r="B225" s="36"/>
      <c r="C225" s="180" t="s">
        <v>408</v>
      </c>
      <c r="D225" s="180" t="s">
        <v>136</v>
      </c>
      <c r="E225" s="181" t="s">
        <v>1744</v>
      </c>
      <c r="F225" s="182" t="s">
        <v>1745</v>
      </c>
      <c r="G225" s="183" t="s">
        <v>236</v>
      </c>
      <c r="H225" s="184">
        <v>3.2</v>
      </c>
      <c r="I225" s="185"/>
      <c r="J225" s="186">
        <f t="shared" si="60"/>
        <v>0</v>
      </c>
      <c r="K225" s="187"/>
      <c r="L225" s="40"/>
      <c r="M225" s="188" t="s">
        <v>1</v>
      </c>
      <c r="N225" s="189" t="s">
        <v>41</v>
      </c>
      <c r="O225" s="72"/>
      <c r="P225" s="190">
        <f t="shared" si="61"/>
        <v>0</v>
      </c>
      <c r="Q225" s="190">
        <v>0</v>
      </c>
      <c r="R225" s="190">
        <f t="shared" si="62"/>
        <v>0</v>
      </c>
      <c r="S225" s="190">
        <v>0</v>
      </c>
      <c r="T225" s="191">
        <f t="shared" si="6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 t="shared" si="64"/>
        <v>0</v>
      </c>
      <c r="BF225" s="193">
        <f t="shared" si="65"/>
        <v>0</v>
      </c>
      <c r="BG225" s="193">
        <f t="shared" si="66"/>
        <v>0</v>
      </c>
      <c r="BH225" s="193">
        <f t="shared" si="67"/>
        <v>0</v>
      </c>
      <c r="BI225" s="193">
        <f t="shared" si="68"/>
        <v>0</v>
      </c>
      <c r="BJ225" s="18" t="s">
        <v>84</v>
      </c>
      <c r="BK225" s="193">
        <f t="shared" si="69"/>
        <v>0</v>
      </c>
      <c r="BL225" s="18" t="s">
        <v>140</v>
      </c>
      <c r="BM225" s="192" t="s">
        <v>565</v>
      </c>
    </row>
    <row r="226" spans="1:65" s="2" customFormat="1" ht="16.5" customHeight="1">
      <c r="A226" s="35"/>
      <c r="B226" s="36"/>
      <c r="C226" s="180" t="s">
        <v>562</v>
      </c>
      <c r="D226" s="180" t="s">
        <v>136</v>
      </c>
      <c r="E226" s="181" t="s">
        <v>1746</v>
      </c>
      <c r="F226" s="182" t="s">
        <v>1747</v>
      </c>
      <c r="G226" s="183" t="s">
        <v>236</v>
      </c>
      <c r="H226" s="184">
        <v>3.2</v>
      </c>
      <c r="I226" s="185"/>
      <c r="J226" s="186">
        <f t="shared" si="60"/>
        <v>0</v>
      </c>
      <c r="K226" s="187"/>
      <c r="L226" s="40"/>
      <c r="M226" s="188" t="s">
        <v>1</v>
      </c>
      <c r="N226" s="189" t="s">
        <v>41</v>
      </c>
      <c r="O226" s="72"/>
      <c r="P226" s="190">
        <f t="shared" si="61"/>
        <v>0</v>
      </c>
      <c r="Q226" s="190">
        <v>0</v>
      </c>
      <c r="R226" s="190">
        <f t="shared" si="62"/>
        <v>0</v>
      </c>
      <c r="S226" s="190">
        <v>0</v>
      </c>
      <c r="T226" s="191">
        <f t="shared" si="6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 t="shared" si="64"/>
        <v>0</v>
      </c>
      <c r="BF226" s="193">
        <f t="shared" si="65"/>
        <v>0</v>
      </c>
      <c r="BG226" s="193">
        <f t="shared" si="66"/>
        <v>0</v>
      </c>
      <c r="BH226" s="193">
        <f t="shared" si="67"/>
        <v>0</v>
      </c>
      <c r="BI226" s="193">
        <f t="shared" si="68"/>
        <v>0</v>
      </c>
      <c r="BJ226" s="18" t="s">
        <v>84</v>
      </c>
      <c r="BK226" s="193">
        <f t="shared" si="69"/>
        <v>0</v>
      </c>
      <c r="BL226" s="18" t="s">
        <v>140</v>
      </c>
      <c r="BM226" s="192" t="s">
        <v>576</v>
      </c>
    </row>
    <row r="227" spans="1:65" s="2" customFormat="1" ht="16.5" customHeight="1">
      <c r="A227" s="35"/>
      <c r="B227" s="36"/>
      <c r="C227" s="180" t="s">
        <v>413</v>
      </c>
      <c r="D227" s="180" t="s">
        <v>136</v>
      </c>
      <c r="E227" s="181" t="s">
        <v>1748</v>
      </c>
      <c r="F227" s="182" t="s">
        <v>1749</v>
      </c>
      <c r="G227" s="183" t="s">
        <v>236</v>
      </c>
      <c r="H227" s="184">
        <v>3.2</v>
      </c>
      <c r="I227" s="185"/>
      <c r="J227" s="186">
        <f t="shared" si="60"/>
        <v>0</v>
      </c>
      <c r="K227" s="187"/>
      <c r="L227" s="40"/>
      <c r="M227" s="188" t="s">
        <v>1</v>
      </c>
      <c r="N227" s="189" t="s">
        <v>41</v>
      </c>
      <c r="O227" s="72"/>
      <c r="P227" s="190">
        <f t="shared" si="61"/>
        <v>0</v>
      </c>
      <c r="Q227" s="190">
        <v>0</v>
      </c>
      <c r="R227" s="190">
        <f t="shared" si="62"/>
        <v>0</v>
      </c>
      <c r="S227" s="190">
        <v>0</v>
      </c>
      <c r="T227" s="191">
        <f t="shared" si="6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 t="shared" si="64"/>
        <v>0</v>
      </c>
      <c r="BF227" s="193">
        <f t="shared" si="65"/>
        <v>0</v>
      </c>
      <c r="BG227" s="193">
        <f t="shared" si="66"/>
        <v>0</v>
      </c>
      <c r="BH227" s="193">
        <f t="shared" si="67"/>
        <v>0</v>
      </c>
      <c r="BI227" s="193">
        <f t="shared" si="68"/>
        <v>0</v>
      </c>
      <c r="BJ227" s="18" t="s">
        <v>84</v>
      </c>
      <c r="BK227" s="193">
        <f t="shared" si="69"/>
        <v>0</v>
      </c>
      <c r="BL227" s="18" t="s">
        <v>140</v>
      </c>
      <c r="BM227" s="192" t="s">
        <v>580</v>
      </c>
    </row>
    <row r="228" spans="1:65" s="2" customFormat="1" ht="16.5" customHeight="1">
      <c r="A228" s="35"/>
      <c r="B228" s="36"/>
      <c r="C228" s="180" t="s">
        <v>577</v>
      </c>
      <c r="D228" s="180" t="s">
        <v>136</v>
      </c>
      <c r="E228" s="181" t="s">
        <v>1752</v>
      </c>
      <c r="F228" s="182" t="s">
        <v>1753</v>
      </c>
      <c r="G228" s="183" t="s">
        <v>236</v>
      </c>
      <c r="H228" s="184">
        <v>10.4</v>
      </c>
      <c r="I228" s="185"/>
      <c r="J228" s="186">
        <f t="shared" si="60"/>
        <v>0</v>
      </c>
      <c r="K228" s="187"/>
      <c r="L228" s="40"/>
      <c r="M228" s="188" t="s">
        <v>1</v>
      </c>
      <c r="N228" s="189" t="s">
        <v>41</v>
      </c>
      <c r="O228" s="72"/>
      <c r="P228" s="190">
        <f t="shared" si="61"/>
        <v>0</v>
      </c>
      <c r="Q228" s="190">
        <v>0</v>
      </c>
      <c r="R228" s="190">
        <f t="shared" si="62"/>
        <v>0</v>
      </c>
      <c r="S228" s="190">
        <v>0</v>
      </c>
      <c r="T228" s="191">
        <f t="shared" si="6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140</v>
      </c>
      <c r="AT228" s="192" t="s">
        <v>136</v>
      </c>
      <c r="AU228" s="192" t="s">
        <v>86</v>
      </c>
      <c r="AY228" s="18" t="s">
        <v>135</v>
      </c>
      <c r="BE228" s="193">
        <f t="shared" si="64"/>
        <v>0</v>
      </c>
      <c r="BF228" s="193">
        <f t="shared" si="65"/>
        <v>0</v>
      </c>
      <c r="BG228" s="193">
        <f t="shared" si="66"/>
        <v>0</v>
      </c>
      <c r="BH228" s="193">
        <f t="shared" si="67"/>
        <v>0</v>
      </c>
      <c r="BI228" s="193">
        <f t="shared" si="68"/>
        <v>0</v>
      </c>
      <c r="BJ228" s="18" t="s">
        <v>84</v>
      </c>
      <c r="BK228" s="193">
        <f t="shared" si="69"/>
        <v>0</v>
      </c>
      <c r="BL228" s="18" t="s">
        <v>140</v>
      </c>
      <c r="BM228" s="192" t="s">
        <v>586</v>
      </c>
    </row>
    <row r="229" spans="1:65" s="2" customFormat="1" ht="24.2" customHeight="1">
      <c r="A229" s="35"/>
      <c r="B229" s="36"/>
      <c r="C229" s="180" t="s">
        <v>421</v>
      </c>
      <c r="D229" s="180" t="s">
        <v>136</v>
      </c>
      <c r="E229" s="181" t="s">
        <v>1844</v>
      </c>
      <c r="F229" s="182" t="s">
        <v>1845</v>
      </c>
      <c r="G229" s="183" t="s">
        <v>663</v>
      </c>
      <c r="H229" s="184">
        <v>1</v>
      </c>
      <c r="I229" s="185"/>
      <c r="J229" s="186">
        <f t="shared" si="60"/>
        <v>0</v>
      </c>
      <c r="K229" s="187"/>
      <c r="L229" s="40"/>
      <c r="M229" s="188" t="s">
        <v>1</v>
      </c>
      <c r="N229" s="189" t="s">
        <v>41</v>
      </c>
      <c r="O229" s="72"/>
      <c r="P229" s="190">
        <f t="shared" si="61"/>
        <v>0</v>
      </c>
      <c r="Q229" s="190">
        <v>0</v>
      </c>
      <c r="R229" s="190">
        <f t="shared" si="62"/>
        <v>0</v>
      </c>
      <c r="S229" s="190">
        <v>0</v>
      </c>
      <c r="T229" s="191">
        <f t="shared" si="6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140</v>
      </c>
      <c r="AT229" s="192" t="s">
        <v>136</v>
      </c>
      <c r="AU229" s="192" t="s">
        <v>86</v>
      </c>
      <c r="AY229" s="18" t="s">
        <v>135</v>
      </c>
      <c r="BE229" s="193">
        <f t="shared" si="64"/>
        <v>0</v>
      </c>
      <c r="BF229" s="193">
        <f t="shared" si="65"/>
        <v>0</v>
      </c>
      <c r="BG229" s="193">
        <f t="shared" si="66"/>
        <v>0</v>
      </c>
      <c r="BH229" s="193">
        <f t="shared" si="67"/>
        <v>0</v>
      </c>
      <c r="BI229" s="193">
        <f t="shared" si="68"/>
        <v>0</v>
      </c>
      <c r="BJ229" s="18" t="s">
        <v>84</v>
      </c>
      <c r="BK229" s="193">
        <f t="shared" si="69"/>
        <v>0</v>
      </c>
      <c r="BL229" s="18" t="s">
        <v>140</v>
      </c>
      <c r="BM229" s="192" t="s">
        <v>592</v>
      </c>
    </row>
    <row r="230" spans="1:65" s="2" customFormat="1" ht="16.5" customHeight="1">
      <c r="A230" s="35"/>
      <c r="B230" s="36"/>
      <c r="C230" s="180" t="s">
        <v>589</v>
      </c>
      <c r="D230" s="180" t="s">
        <v>136</v>
      </c>
      <c r="E230" s="181" t="s">
        <v>1846</v>
      </c>
      <c r="F230" s="182" t="s">
        <v>1847</v>
      </c>
      <c r="G230" s="183" t="s">
        <v>247</v>
      </c>
      <c r="H230" s="184">
        <v>15</v>
      </c>
      <c r="I230" s="185"/>
      <c r="J230" s="186">
        <f t="shared" si="60"/>
        <v>0</v>
      </c>
      <c r="K230" s="187"/>
      <c r="L230" s="40"/>
      <c r="M230" s="188" t="s">
        <v>1</v>
      </c>
      <c r="N230" s="189" t="s">
        <v>41</v>
      </c>
      <c r="O230" s="72"/>
      <c r="P230" s="190">
        <f t="shared" si="61"/>
        <v>0</v>
      </c>
      <c r="Q230" s="190">
        <v>0</v>
      </c>
      <c r="R230" s="190">
        <f t="shared" si="62"/>
        <v>0</v>
      </c>
      <c r="S230" s="190">
        <v>0</v>
      </c>
      <c r="T230" s="191">
        <f t="shared" si="6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140</v>
      </c>
      <c r="AT230" s="192" t="s">
        <v>136</v>
      </c>
      <c r="AU230" s="192" t="s">
        <v>86</v>
      </c>
      <c r="AY230" s="18" t="s">
        <v>135</v>
      </c>
      <c r="BE230" s="193">
        <f t="shared" si="64"/>
        <v>0</v>
      </c>
      <c r="BF230" s="193">
        <f t="shared" si="65"/>
        <v>0</v>
      </c>
      <c r="BG230" s="193">
        <f t="shared" si="66"/>
        <v>0</v>
      </c>
      <c r="BH230" s="193">
        <f t="shared" si="67"/>
        <v>0</v>
      </c>
      <c r="BI230" s="193">
        <f t="shared" si="68"/>
        <v>0</v>
      </c>
      <c r="BJ230" s="18" t="s">
        <v>84</v>
      </c>
      <c r="BK230" s="193">
        <f t="shared" si="69"/>
        <v>0</v>
      </c>
      <c r="BL230" s="18" t="s">
        <v>140</v>
      </c>
      <c r="BM230" s="192" t="s">
        <v>597</v>
      </c>
    </row>
    <row r="231" spans="1:65" s="2" customFormat="1" ht="16.5" customHeight="1">
      <c r="A231" s="35"/>
      <c r="B231" s="36"/>
      <c r="C231" s="180" t="s">
        <v>428</v>
      </c>
      <c r="D231" s="180" t="s">
        <v>136</v>
      </c>
      <c r="E231" s="181" t="s">
        <v>1848</v>
      </c>
      <c r="F231" s="182" t="s">
        <v>1849</v>
      </c>
      <c r="G231" s="183" t="s">
        <v>247</v>
      </c>
      <c r="H231" s="184">
        <v>41</v>
      </c>
      <c r="I231" s="185"/>
      <c r="J231" s="186">
        <f t="shared" si="60"/>
        <v>0</v>
      </c>
      <c r="K231" s="187"/>
      <c r="L231" s="40"/>
      <c r="M231" s="188" t="s">
        <v>1</v>
      </c>
      <c r="N231" s="189" t="s">
        <v>41</v>
      </c>
      <c r="O231" s="72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140</v>
      </c>
      <c r="AT231" s="192" t="s">
        <v>136</v>
      </c>
      <c r="AU231" s="192" t="s">
        <v>86</v>
      </c>
      <c r="AY231" s="18" t="s">
        <v>135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8" t="s">
        <v>84</v>
      </c>
      <c r="BK231" s="193">
        <f t="shared" si="69"/>
        <v>0</v>
      </c>
      <c r="BL231" s="18" t="s">
        <v>140</v>
      </c>
      <c r="BM231" s="192" t="s">
        <v>602</v>
      </c>
    </row>
    <row r="232" spans="1:65" s="2" customFormat="1" ht="16.5" customHeight="1">
      <c r="A232" s="35"/>
      <c r="B232" s="36"/>
      <c r="C232" s="180" t="s">
        <v>599</v>
      </c>
      <c r="D232" s="180" t="s">
        <v>136</v>
      </c>
      <c r="E232" s="181" t="s">
        <v>1752</v>
      </c>
      <c r="F232" s="182" t="s">
        <v>1753</v>
      </c>
      <c r="G232" s="183" t="s">
        <v>236</v>
      </c>
      <c r="H232" s="184">
        <v>10.4</v>
      </c>
      <c r="I232" s="185"/>
      <c r="J232" s="186">
        <f t="shared" si="60"/>
        <v>0</v>
      </c>
      <c r="K232" s="187"/>
      <c r="L232" s="40"/>
      <c r="M232" s="188" t="s">
        <v>1</v>
      </c>
      <c r="N232" s="189" t="s">
        <v>41</v>
      </c>
      <c r="O232" s="72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140</v>
      </c>
      <c r="AT232" s="192" t="s">
        <v>136</v>
      </c>
      <c r="AU232" s="192" t="s">
        <v>86</v>
      </c>
      <c r="AY232" s="18" t="s">
        <v>135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8" t="s">
        <v>84</v>
      </c>
      <c r="BK232" s="193">
        <f t="shared" si="69"/>
        <v>0</v>
      </c>
      <c r="BL232" s="18" t="s">
        <v>140</v>
      </c>
      <c r="BM232" s="192" t="s">
        <v>607</v>
      </c>
    </row>
    <row r="233" spans="1:65" s="2" customFormat="1" ht="24.2" customHeight="1">
      <c r="A233" s="35"/>
      <c r="B233" s="36"/>
      <c r="C233" s="180" t="s">
        <v>433</v>
      </c>
      <c r="D233" s="180" t="s">
        <v>136</v>
      </c>
      <c r="E233" s="181" t="s">
        <v>1844</v>
      </c>
      <c r="F233" s="182" t="s">
        <v>1845</v>
      </c>
      <c r="G233" s="183" t="s">
        <v>663</v>
      </c>
      <c r="H233" s="184">
        <v>1</v>
      </c>
      <c r="I233" s="185"/>
      <c r="J233" s="186">
        <f t="shared" si="60"/>
        <v>0</v>
      </c>
      <c r="K233" s="187"/>
      <c r="L233" s="40"/>
      <c r="M233" s="188" t="s">
        <v>1</v>
      </c>
      <c r="N233" s="189" t="s">
        <v>41</v>
      </c>
      <c r="O233" s="72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8" t="s">
        <v>84</v>
      </c>
      <c r="BK233" s="193">
        <f t="shared" si="69"/>
        <v>0</v>
      </c>
      <c r="BL233" s="18" t="s">
        <v>140</v>
      </c>
      <c r="BM233" s="192" t="s">
        <v>615</v>
      </c>
    </row>
    <row r="234" spans="1:65" s="2" customFormat="1" ht="16.5" customHeight="1">
      <c r="A234" s="35"/>
      <c r="B234" s="36"/>
      <c r="C234" s="180" t="s">
        <v>612</v>
      </c>
      <c r="D234" s="180" t="s">
        <v>136</v>
      </c>
      <c r="E234" s="181" t="s">
        <v>1846</v>
      </c>
      <c r="F234" s="182" t="s">
        <v>1847</v>
      </c>
      <c r="G234" s="183" t="s">
        <v>247</v>
      </c>
      <c r="H234" s="184">
        <v>15</v>
      </c>
      <c r="I234" s="185"/>
      <c r="J234" s="186">
        <f t="shared" si="60"/>
        <v>0</v>
      </c>
      <c r="K234" s="187"/>
      <c r="L234" s="40"/>
      <c r="M234" s="188" t="s">
        <v>1</v>
      </c>
      <c r="N234" s="189" t="s">
        <v>41</v>
      </c>
      <c r="O234" s="72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140</v>
      </c>
      <c r="AT234" s="192" t="s">
        <v>136</v>
      </c>
      <c r="AU234" s="192" t="s">
        <v>86</v>
      </c>
      <c r="AY234" s="18" t="s">
        <v>135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8" t="s">
        <v>84</v>
      </c>
      <c r="BK234" s="193">
        <f t="shared" si="69"/>
        <v>0</v>
      </c>
      <c r="BL234" s="18" t="s">
        <v>140</v>
      </c>
      <c r="BM234" s="192" t="s">
        <v>621</v>
      </c>
    </row>
    <row r="235" spans="1:65" s="2" customFormat="1" ht="16.5" customHeight="1">
      <c r="A235" s="35"/>
      <c r="B235" s="36"/>
      <c r="C235" s="180" t="s">
        <v>436</v>
      </c>
      <c r="D235" s="180" t="s">
        <v>136</v>
      </c>
      <c r="E235" s="181" t="s">
        <v>1848</v>
      </c>
      <c r="F235" s="182" t="s">
        <v>1849</v>
      </c>
      <c r="G235" s="183" t="s">
        <v>247</v>
      </c>
      <c r="H235" s="184">
        <v>41</v>
      </c>
      <c r="I235" s="185"/>
      <c r="J235" s="186">
        <f t="shared" si="60"/>
        <v>0</v>
      </c>
      <c r="K235" s="187"/>
      <c r="L235" s="40"/>
      <c r="M235" s="188" t="s">
        <v>1</v>
      </c>
      <c r="N235" s="189" t="s">
        <v>41</v>
      </c>
      <c r="O235" s="72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140</v>
      </c>
      <c r="AT235" s="192" t="s">
        <v>136</v>
      </c>
      <c r="AU235" s="192" t="s">
        <v>86</v>
      </c>
      <c r="AY235" s="18" t="s">
        <v>135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8" t="s">
        <v>84</v>
      </c>
      <c r="BK235" s="193">
        <f t="shared" si="69"/>
        <v>0</v>
      </c>
      <c r="BL235" s="18" t="s">
        <v>140</v>
      </c>
      <c r="BM235" s="192" t="s">
        <v>626</v>
      </c>
    </row>
    <row r="236" spans="2:63" s="11" customFormat="1" ht="22.9" customHeight="1">
      <c r="B236" s="166"/>
      <c r="C236" s="167"/>
      <c r="D236" s="168" t="s">
        <v>75</v>
      </c>
      <c r="E236" s="210" t="s">
        <v>1850</v>
      </c>
      <c r="F236" s="210" t="s">
        <v>1851</v>
      </c>
      <c r="G236" s="167"/>
      <c r="H236" s="167"/>
      <c r="I236" s="170"/>
      <c r="J236" s="211">
        <f>BK236</f>
        <v>0</v>
      </c>
      <c r="K236" s="167"/>
      <c r="L236" s="172"/>
      <c r="M236" s="173"/>
      <c r="N236" s="174"/>
      <c r="O236" s="174"/>
      <c r="P236" s="175">
        <f>P237</f>
        <v>0</v>
      </c>
      <c r="Q236" s="174"/>
      <c r="R236" s="175">
        <f>R237</f>
        <v>0</v>
      </c>
      <c r="S236" s="174"/>
      <c r="T236" s="176">
        <f>T237</f>
        <v>0</v>
      </c>
      <c r="AR236" s="177" t="s">
        <v>84</v>
      </c>
      <c r="AT236" s="178" t="s">
        <v>75</v>
      </c>
      <c r="AU236" s="178" t="s">
        <v>84</v>
      </c>
      <c r="AY236" s="177" t="s">
        <v>135</v>
      </c>
      <c r="BK236" s="179">
        <f>BK237</f>
        <v>0</v>
      </c>
    </row>
    <row r="237" spans="1:65" s="2" customFormat="1" ht="16.5" customHeight="1">
      <c r="A237" s="35"/>
      <c r="B237" s="36"/>
      <c r="C237" s="180" t="s">
        <v>623</v>
      </c>
      <c r="D237" s="180" t="s">
        <v>136</v>
      </c>
      <c r="E237" s="181" t="s">
        <v>1852</v>
      </c>
      <c r="F237" s="182" t="s">
        <v>1851</v>
      </c>
      <c r="G237" s="183" t="s">
        <v>663</v>
      </c>
      <c r="H237" s="184">
        <v>1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41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140</v>
      </c>
      <c r="AT237" s="192" t="s">
        <v>136</v>
      </c>
      <c r="AU237" s="192" t="s">
        <v>86</v>
      </c>
      <c r="AY237" s="18" t="s">
        <v>135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84</v>
      </c>
      <c r="BK237" s="193">
        <f>ROUND(I237*H237,2)</f>
        <v>0</v>
      </c>
      <c r="BL237" s="18" t="s">
        <v>140</v>
      </c>
      <c r="BM237" s="192" t="s">
        <v>630</v>
      </c>
    </row>
    <row r="238" spans="2:63" s="11" customFormat="1" ht="25.9" customHeight="1">
      <c r="B238" s="166"/>
      <c r="C238" s="167"/>
      <c r="D238" s="168" t="s">
        <v>75</v>
      </c>
      <c r="E238" s="169" t="s">
        <v>1853</v>
      </c>
      <c r="F238" s="169" t="s">
        <v>1854</v>
      </c>
      <c r="G238" s="167"/>
      <c r="H238" s="167"/>
      <c r="I238" s="170"/>
      <c r="J238" s="171">
        <f>BK238</f>
        <v>0</v>
      </c>
      <c r="K238" s="167"/>
      <c r="L238" s="172"/>
      <c r="M238" s="173"/>
      <c r="N238" s="174"/>
      <c r="O238" s="174"/>
      <c r="P238" s="175">
        <f>P239+P258</f>
        <v>0</v>
      </c>
      <c r="Q238" s="174"/>
      <c r="R238" s="175">
        <f>R239+R258</f>
        <v>0</v>
      </c>
      <c r="S238" s="174"/>
      <c r="T238" s="176">
        <f>T239+T258</f>
        <v>0</v>
      </c>
      <c r="AR238" s="177" t="s">
        <v>84</v>
      </c>
      <c r="AT238" s="178" t="s">
        <v>75</v>
      </c>
      <c r="AU238" s="178" t="s">
        <v>76</v>
      </c>
      <c r="AY238" s="177" t="s">
        <v>135</v>
      </c>
      <c r="BK238" s="179">
        <f>BK239+BK258</f>
        <v>0</v>
      </c>
    </row>
    <row r="239" spans="2:63" s="11" customFormat="1" ht="22.9" customHeight="1">
      <c r="B239" s="166"/>
      <c r="C239" s="167"/>
      <c r="D239" s="168" t="s">
        <v>75</v>
      </c>
      <c r="E239" s="210" t="s">
        <v>1855</v>
      </c>
      <c r="F239" s="210" t="s">
        <v>1856</v>
      </c>
      <c r="G239" s="167"/>
      <c r="H239" s="167"/>
      <c r="I239" s="170"/>
      <c r="J239" s="211">
        <f>BK239</f>
        <v>0</v>
      </c>
      <c r="K239" s="167"/>
      <c r="L239" s="172"/>
      <c r="M239" s="173"/>
      <c r="N239" s="174"/>
      <c r="O239" s="174"/>
      <c r="P239" s="175">
        <f>SUM(P240:P257)</f>
        <v>0</v>
      </c>
      <c r="Q239" s="174"/>
      <c r="R239" s="175">
        <f>SUM(R240:R257)</f>
        <v>0</v>
      </c>
      <c r="S239" s="174"/>
      <c r="T239" s="176">
        <f>SUM(T240:T257)</f>
        <v>0</v>
      </c>
      <c r="AR239" s="177" t="s">
        <v>84</v>
      </c>
      <c r="AT239" s="178" t="s">
        <v>75</v>
      </c>
      <c r="AU239" s="178" t="s">
        <v>84</v>
      </c>
      <c r="AY239" s="177" t="s">
        <v>135</v>
      </c>
      <c r="BK239" s="179">
        <f>SUM(BK240:BK257)</f>
        <v>0</v>
      </c>
    </row>
    <row r="240" spans="1:65" s="2" customFormat="1" ht="24.2" customHeight="1">
      <c r="A240" s="35"/>
      <c r="B240" s="36"/>
      <c r="C240" s="180" t="s">
        <v>442</v>
      </c>
      <c r="D240" s="180" t="s">
        <v>136</v>
      </c>
      <c r="E240" s="181" t="s">
        <v>1857</v>
      </c>
      <c r="F240" s="182" t="s">
        <v>1858</v>
      </c>
      <c r="G240" s="183" t="s">
        <v>247</v>
      </c>
      <c r="H240" s="184">
        <v>33</v>
      </c>
      <c r="I240" s="185"/>
      <c r="J240" s="186">
        <f aca="true" t="shared" si="70" ref="J240:J257">ROUND(I240*H240,2)</f>
        <v>0</v>
      </c>
      <c r="K240" s="187"/>
      <c r="L240" s="40"/>
      <c r="M240" s="188" t="s">
        <v>1</v>
      </c>
      <c r="N240" s="189" t="s">
        <v>41</v>
      </c>
      <c r="O240" s="72"/>
      <c r="P240" s="190">
        <f aca="true" t="shared" si="71" ref="P240:P257">O240*H240</f>
        <v>0</v>
      </c>
      <c r="Q240" s="190">
        <v>0</v>
      </c>
      <c r="R240" s="190">
        <f aca="true" t="shared" si="72" ref="R240:R257">Q240*H240</f>
        <v>0</v>
      </c>
      <c r="S240" s="190">
        <v>0</v>
      </c>
      <c r="T240" s="191">
        <f aca="true" t="shared" si="73" ref="T240:T257"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140</v>
      </c>
      <c r="AT240" s="192" t="s">
        <v>136</v>
      </c>
      <c r="AU240" s="192" t="s">
        <v>86</v>
      </c>
      <c r="AY240" s="18" t="s">
        <v>135</v>
      </c>
      <c r="BE240" s="193">
        <f aca="true" t="shared" si="74" ref="BE240:BE257">IF(N240="základní",J240,0)</f>
        <v>0</v>
      </c>
      <c r="BF240" s="193">
        <f aca="true" t="shared" si="75" ref="BF240:BF257">IF(N240="snížená",J240,0)</f>
        <v>0</v>
      </c>
      <c r="BG240" s="193">
        <f aca="true" t="shared" si="76" ref="BG240:BG257">IF(N240="zákl. přenesená",J240,0)</f>
        <v>0</v>
      </c>
      <c r="BH240" s="193">
        <f aca="true" t="shared" si="77" ref="BH240:BH257">IF(N240="sníž. přenesená",J240,0)</f>
        <v>0</v>
      </c>
      <c r="BI240" s="193">
        <f aca="true" t="shared" si="78" ref="BI240:BI257">IF(N240="nulová",J240,0)</f>
        <v>0</v>
      </c>
      <c r="BJ240" s="18" t="s">
        <v>84</v>
      </c>
      <c r="BK240" s="193">
        <f aca="true" t="shared" si="79" ref="BK240:BK257">ROUND(I240*H240,2)</f>
        <v>0</v>
      </c>
      <c r="BL240" s="18" t="s">
        <v>140</v>
      </c>
      <c r="BM240" s="192" t="s">
        <v>635</v>
      </c>
    </row>
    <row r="241" spans="1:65" s="2" customFormat="1" ht="24.2" customHeight="1">
      <c r="A241" s="35"/>
      <c r="B241" s="36"/>
      <c r="C241" s="180" t="s">
        <v>632</v>
      </c>
      <c r="D241" s="180" t="s">
        <v>136</v>
      </c>
      <c r="E241" s="181" t="s">
        <v>1859</v>
      </c>
      <c r="F241" s="182" t="s">
        <v>1860</v>
      </c>
      <c r="G241" s="183" t="s">
        <v>247</v>
      </c>
      <c r="H241" s="184">
        <v>17</v>
      </c>
      <c r="I241" s="185"/>
      <c r="J241" s="186">
        <f t="shared" si="70"/>
        <v>0</v>
      </c>
      <c r="K241" s="187"/>
      <c r="L241" s="40"/>
      <c r="M241" s="188" t="s">
        <v>1</v>
      </c>
      <c r="N241" s="189" t="s">
        <v>41</v>
      </c>
      <c r="O241" s="72"/>
      <c r="P241" s="190">
        <f t="shared" si="71"/>
        <v>0</v>
      </c>
      <c r="Q241" s="190">
        <v>0</v>
      </c>
      <c r="R241" s="190">
        <f t="shared" si="72"/>
        <v>0</v>
      </c>
      <c r="S241" s="190">
        <v>0</v>
      </c>
      <c r="T241" s="191">
        <f t="shared" si="7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140</v>
      </c>
      <c r="AT241" s="192" t="s">
        <v>136</v>
      </c>
      <c r="AU241" s="192" t="s">
        <v>86</v>
      </c>
      <c r="AY241" s="18" t="s">
        <v>135</v>
      </c>
      <c r="BE241" s="193">
        <f t="shared" si="74"/>
        <v>0</v>
      </c>
      <c r="BF241" s="193">
        <f t="shared" si="75"/>
        <v>0</v>
      </c>
      <c r="BG241" s="193">
        <f t="shared" si="76"/>
        <v>0</v>
      </c>
      <c r="BH241" s="193">
        <f t="shared" si="77"/>
        <v>0</v>
      </c>
      <c r="BI241" s="193">
        <f t="shared" si="78"/>
        <v>0</v>
      </c>
      <c r="BJ241" s="18" t="s">
        <v>84</v>
      </c>
      <c r="BK241" s="193">
        <f t="shared" si="79"/>
        <v>0</v>
      </c>
      <c r="BL241" s="18" t="s">
        <v>140</v>
      </c>
      <c r="BM241" s="192" t="s">
        <v>638</v>
      </c>
    </row>
    <row r="242" spans="1:65" s="2" customFormat="1" ht="24.2" customHeight="1">
      <c r="A242" s="35"/>
      <c r="B242" s="36"/>
      <c r="C242" s="180" t="s">
        <v>447</v>
      </c>
      <c r="D242" s="180" t="s">
        <v>136</v>
      </c>
      <c r="E242" s="181" t="s">
        <v>1861</v>
      </c>
      <c r="F242" s="182" t="s">
        <v>1862</v>
      </c>
      <c r="G242" s="183" t="s">
        <v>247</v>
      </c>
      <c r="H242" s="184">
        <v>16</v>
      </c>
      <c r="I242" s="185"/>
      <c r="J242" s="186">
        <f t="shared" si="70"/>
        <v>0</v>
      </c>
      <c r="K242" s="187"/>
      <c r="L242" s="40"/>
      <c r="M242" s="188" t="s">
        <v>1</v>
      </c>
      <c r="N242" s="189" t="s">
        <v>41</v>
      </c>
      <c r="O242" s="72"/>
      <c r="P242" s="190">
        <f t="shared" si="71"/>
        <v>0</v>
      </c>
      <c r="Q242" s="190">
        <v>0</v>
      </c>
      <c r="R242" s="190">
        <f t="shared" si="72"/>
        <v>0</v>
      </c>
      <c r="S242" s="190">
        <v>0</v>
      </c>
      <c r="T242" s="191">
        <f t="shared" si="7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140</v>
      </c>
      <c r="AT242" s="192" t="s">
        <v>136</v>
      </c>
      <c r="AU242" s="192" t="s">
        <v>86</v>
      </c>
      <c r="AY242" s="18" t="s">
        <v>135</v>
      </c>
      <c r="BE242" s="193">
        <f t="shared" si="74"/>
        <v>0</v>
      </c>
      <c r="BF242" s="193">
        <f t="shared" si="75"/>
        <v>0</v>
      </c>
      <c r="BG242" s="193">
        <f t="shared" si="76"/>
        <v>0</v>
      </c>
      <c r="BH242" s="193">
        <f t="shared" si="77"/>
        <v>0</v>
      </c>
      <c r="BI242" s="193">
        <f t="shared" si="78"/>
        <v>0</v>
      </c>
      <c r="BJ242" s="18" t="s">
        <v>84</v>
      </c>
      <c r="BK242" s="193">
        <f t="shared" si="79"/>
        <v>0</v>
      </c>
      <c r="BL242" s="18" t="s">
        <v>140</v>
      </c>
      <c r="BM242" s="192" t="s">
        <v>645</v>
      </c>
    </row>
    <row r="243" spans="1:65" s="2" customFormat="1" ht="24.2" customHeight="1">
      <c r="A243" s="35"/>
      <c r="B243" s="36"/>
      <c r="C243" s="180" t="s">
        <v>642</v>
      </c>
      <c r="D243" s="180" t="s">
        <v>136</v>
      </c>
      <c r="E243" s="181" t="s">
        <v>1863</v>
      </c>
      <c r="F243" s="182" t="s">
        <v>1864</v>
      </c>
      <c r="G243" s="183" t="s">
        <v>247</v>
      </c>
      <c r="H243" s="184">
        <v>72</v>
      </c>
      <c r="I243" s="185"/>
      <c r="J243" s="186">
        <f t="shared" si="70"/>
        <v>0</v>
      </c>
      <c r="K243" s="187"/>
      <c r="L243" s="40"/>
      <c r="M243" s="188" t="s">
        <v>1</v>
      </c>
      <c r="N243" s="189" t="s">
        <v>41</v>
      </c>
      <c r="O243" s="72"/>
      <c r="P243" s="190">
        <f t="shared" si="71"/>
        <v>0</v>
      </c>
      <c r="Q243" s="190">
        <v>0</v>
      </c>
      <c r="R243" s="190">
        <f t="shared" si="72"/>
        <v>0</v>
      </c>
      <c r="S243" s="190">
        <v>0</v>
      </c>
      <c r="T243" s="191">
        <f t="shared" si="7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140</v>
      </c>
      <c r="AT243" s="192" t="s">
        <v>136</v>
      </c>
      <c r="AU243" s="192" t="s">
        <v>86</v>
      </c>
      <c r="AY243" s="18" t="s">
        <v>135</v>
      </c>
      <c r="BE243" s="193">
        <f t="shared" si="74"/>
        <v>0</v>
      </c>
      <c r="BF243" s="193">
        <f t="shared" si="75"/>
        <v>0</v>
      </c>
      <c r="BG243" s="193">
        <f t="shared" si="76"/>
        <v>0</v>
      </c>
      <c r="BH243" s="193">
        <f t="shared" si="77"/>
        <v>0</v>
      </c>
      <c r="BI243" s="193">
        <f t="shared" si="78"/>
        <v>0</v>
      </c>
      <c r="BJ243" s="18" t="s">
        <v>84</v>
      </c>
      <c r="BK243" s="193">
        <f t="shared" si="79"/>
        <v>0</v>
      </c>
      <c r="BL243" s="18" t="s">
        <v>140</v>
      </c>
      <c r="BM243" s="192" t="s">
        <v>648</v>
      </c>
    </row>
    <row r="244" spans="1:65" s="2" customFormat="1" ht="24.2" customHeight="1">
      <c r="A244" s="35"/>
      <c r="B244" s="36"/>
      <c r="C244" s="180" t="s">
        <v>452</v>
      </c>
      <c r="D244" s="180" t="s">
        <v>136</v>
      </c>
      <c r="E244" s="181" t="s">
        <v>1865</v>
      </c>
      <c r="F244" s="182" t="s">
        <v>1866</v>
      </c>
      <c r="G244" s="183" t="s">
        <v>247</v>
      </c>
      <c r="H244" s="184">
        <v>39</v>
      </c>
      <c r="I244" s="185"/>
      <c r="J244" s="186">
        <f t="shared" si="70"/>
        <v>0</v>
      </c>
      <c r="K244" s="187"/>
      <c r="L244" s="40"/>
      <c r="M244" s="188" t="s">
        <v>1</v>
      </c>
      <c r="N244" s="189" t="s">
        <v>41</v>
      </c>
      <c r="O244" s="72"/>
      <c r="P244" s="190">
        <f t="shared" si="71"/>
        <v>0</v>
      </c>
      <c r="Q244" s="190">
        <v>0</v>
      </c>
      <c r="R244" s="190">
        <f t="shared" si="72"/>
        <v>0</v>
      </c>
      <c r="S244" s="190">
        <v>0</v>
      </c>
      <c r="T244" s="191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140</v>
      </c>
      <c r="AT244" s="192" t="s">
        <v>136</v>
      </c>
      <c r="AU244" s="192" t="s">
        <v>86</v>
      </c>
      <c r="AY244" s="18" t="s">
        <v>135</v>
      </c>
      <c r="BE244" s="193">
        <f t="shared" si="74"/>
        <v>0</v>
      </c>
      <c r="BF244" s="193">
        <f t="shared" si="75"/>
        <v>0</v>
      </c>
      <c r="BG244" s="193">
        <f t="shared" si="76"/>
        <v>0</v>
      </c>
      <c r="BH244" s="193">
        <f t="shared" si="77"/>
        <v>0</v>
      </c>
      <c r="BI244" s="193">
        <f t="shared" si="78"/>
        <v>0</v>
      </c>
      <c r="BJ244" s="18" t="s">
        <v>84</v>
      </c>
      <c r="BK244" s="193">
        <f t="shared" si="79"/>
        <v>0</v>
      </c>
      <c r="BL244" s="18" t="s">
        <v>140</v>
      </c>
      <c r="BM244" s="192" t="s">
        <v>654</v>
      </c>
    </row>
    <row r="245" spans="1:65" s="2" customFormat="1" ht="24.2" customHeight="1">
      <c r="A245" s="35"/>
      <c r="B245" s="36"/>
      <c r="C245" s="180" t="s">
        <v>651</v>
      </c>
      <c r="D245" s="180" t="s">
        <v>136</v>
      </c>
      <c r="E245" s="181" t="s">
        <v>1867</v>
      </c>
      <c r="F245" s="182" t="s">
        <v>1868</v>
      </c>
      <c r="G245" s="183" t="s">
        <v>247</v>
      </c>
      <c r="H245" s="184">
        <v>17</v>
      </c>
      <c r="I245" s="185"/>
      <c r="J245" s="186">
        <f t="shared" si="70"/>
        <v>0</v>
      </c>
      <c r="K245" s="187"/>
      <c r="L245" s="40"/>
      <c r="M245" s="188" t="s">
        <v>1</v>
      </c>
      <c r="N245" s="189" t="s">
        <v>41</v>
      </c>
      <c r="O245" s="72"/>
      <c r="P245" s="190">
        <f t="shared" si="71"/>
        <v>0</v>
      </c>
      <c r="Q245" s="190">
        <v>0</v>
      </c>
      <c r="R245" s="190">
        <f t="shared" si="72"/>
        <v>0</v>
      </c>
      <c r="S245" s="190">
        <v>0</v>
      </c>
      <c r="T245" s="191">
        <f t="shared" si="7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2" t="s">
        <v>140</v>
      </c>
      <c r="AT245" s="192" t="s">
        <v>136</v>
      </c>
      <c r="AU245" s="192" t="s">
        <v>86</v>
      </c>
      <c r="AY245" s="18" t="s">
        <v>135</v>
      </c>
      <c r="BE245" s="193">
        <f t="shared" si="74"/>
        <v>0</v>
      </c>
      <c r="BF245" s="193">
        <f t="shared" si="75"/>
        <v>0</v>
      </c>
      <c r="BG245" s="193">
        <f t="shared" si="76"/>
        <v>0</v>
      </c>
      <c r="BH245" s="193">
        <f t="shared" si="77"/>
        <v>0</v>
      </c>
      <c r="BI245" s="193">
        <f t="shared" si="78"/>
        <v>0</v>
      </c>
      <c r="BJ245" s="18" t="s">
        <v>84</v>
      </c>
      <c r="BK245" s="193">
        <f t="shared" si="79"/>
        <v>0</v>
      </c>
      <c r="BL245" s="18" t="s">
        <v>140</v>
      </c>
      <c r="BM245" s="192" t="s">
        <v>657</v>
      </c>
    </row>
    <row r="246" spans="1:65" s="2" customFormat="1" ht="24.2" customHeight="1">
      <c r="A246" s="35"/>
      <c r="B246" s="36"/>
      <c r="C246" s="180" t="s">
        <v>455</v>
      </c>
      <c r="D246" s="180" t="s">
        <v>136</v>
      </c>
      <c r="E246" s="181" t="s">
        <v>1869</v>
      </c>
      <c r="F246" s="182" t="s">
        <v>1870</v>
      </c>
      <c r="G246" s="183" t="s">
        <v>247</v>
      </c>
      <c r="H246" s="184">
        <v>41</v>
      </c>
      <c r="I246" s="185"/>
      <c r="J246" s="186">
        <f t="shared" si="70"/>
        <v>0</v>
      </c>
      <c r="K246" s="187"/>
      <c r="L246" s="40"/>
      <c r="M246" s="188" t="s">
        <v>1</v>
      </c>
      <c r="N246" s="189" t="s">
        <v>41</v>
      </c>
      <c r="O246" s="72"/>
      <c r="P246" s="190">
        <f t="shared" si="71"/>
        <v>0</v>
      </c>
      <c r="Q246" s="190">
        <v>0</v>
      </c>
      <c r="R246" s="190">
        <f t="shared" si="72"/>
        <v>0</v>
      </c>
      <c r="S246" s="190">
        <v>0</v>
      </c>
      <c r="T246" s="191">
        <f t="shared" si="7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140</v>
      </c>
      <c r="AT246" s="192" t="s">
        <v>136</v>
      </c>
      <c r="AU246" s="192" t="s">
        <v>86</v>
      </c>
      <c r="AY246" s="18" t="s">
        <v>135</v>
      </c>
      <c r="BE246" s="193">
        <f t="shared" si="74"/>
        <v>0</v>
      </c>
      <c r="BF246" s="193">
        <f t="shared" si="75"/>
        <v>0</v>
      </c>
      <c r="BG246" s="193">
        <f t="shared" si="76"/>
        <v>0</v>
      </c>
      <c r="BH246" s="193">
        <f t="shared" si="77"/>
        <v>0</v>
      </c>
      <c r="BI246" s="193">
        <f t="shared" si="78"/>
        <v>0</v>
      </c>
      <c r="BJ246" s="18" t="s">
        <v>84</v>
      </c>
      <c r="BK246" s="193">
        <f t="shared" si="79"/>
        <v>0</v>
      </c>
      <c r="BL246" s="18" t="s">
        <v>140</v>
      </c>
      <c r="BM246" s="192" t="s">
        <v>664</v>
      </c>
    </row>
    <row r="247" spans="1:65" s="2" customFormat="1" ht="24.2" customHeight="1">
      <c r="A247" s="35"/>
      <c r="B247" s="36"/>
      <c r="C247" s="180" t="s">
        <v>660</v>
      </c>
      <c r="D247" s="180" t="s">
        <v>136</v>
      </c>
      <c r="E247" s="181" t="s">
        <v>1871</v>
      </c>
      <c r="F247" s="182" t="s">
        <v>1872</v>
      </c>
      <c r="G247" s="183" t="s">
        <v>663</v>
      </c>
      <c r="H247" s="184">
        <v>1</v>
      </c>
      <c r="I247" s="185"/>
      <c r="J247" s="186">
        <f t="shared" si="70"/>
        <v>0</v>
      </c>
      <c r="K247" s="187"/>
      <c r="L247" s="40"/>
      <c r="M247" s="188" t="s">
        <v>1</v>
      </c>
      <c r="N247" s="189" t="s">
        <v>41</v>
      </c>
      <c r="O247" s="72"/>
      <c r="P247" s="190">
        <f t="shared" si="71"/>
        <v>0</v>
      </c>
      <c r="Q247" s="190">
        <v>0</v>
      </c>
      <c r="R247" s="190">
        <f t="shared" si="72"/>
        <v>0</v>
      </c>
      <c r="S247" s="190">
        <v>0</v>
      </c>
      <c r="T247" s="191">
        <f t="shared" si="7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2" t="s">
        <v>140</v>
      </c>
      <c r="AT247" s="192" t="s">
        <v>136</v>
      </c>
      <c r="AU247" s="192" t="s">
        <v>86</v>
      </c>
      <c r="AY247" s="18" t="s">
        <v>135</v>
      </c>
      <c r="BE247" s="193">
        <f t="shared" si="74"/>
        <v>0</v>
      </c>
      <c r="BF247" s="193">
        <f t="shared" si="75"/>
        <v>0</v>
      </c>
      <c r="BG247" s="193">
        <f t="shared" si="76"/>
        <v>0</v>
      </c>
      <c r="BH247" s="193">
        <f t="shared" si="77"/>
        <v>0</v>
      </c>
      <c r="BI247" s="193">
        <f t="shared" si="78"/>
        <v>0</v>
      </c>
      <c r="BJ247" s="18" t="s">
        <v>84</v>
      </c>
      <c r="BK247" s="193">
        <f t="shared" si="79"/>
        <v>0</v>
      </c>
      <c r="BL247" s="18" t="s">
        <v>140</v>
      </c>
      <c r="BM247" s="192" t="s">
        <v>669</v>
      </c>
    </row>
    <row r="248" spans="1:65" s="2" customFormat="1" ht="16.5" customHeight="1">
      <c r="A248" s="35"/>
      <c r="B248" s="36"/>
      <c r="C248" s="180" t="s">
        <v>459</v>
      </c>
      <c r="D248" s="180" t="s">
        <v>136</v>
      </c>
      <c r="E248" s="181" t="s">
        <v>1873</v>
      </c>
      <c r="F248" s="182" t="s">
        <v>1874</v>
      </c>
      <c r="G248" s="183" t="s">
        <v>663</v>
      </c>
      <c r="H248" s="184">
        <v>2</v>
      </c>
      <c r="I248" s="185"/>
      <c r="J248" s="186">
        <f t="shared" si="70"/>
        <v>0</v>
      </c>
      <c r="K248" s="187"/>
      <c r="L248" s="40"/>
      <c r="M248" s="188" t="s">
        <v>1</v>
      </c>
      <c r="N248" s="189" t="s">
        <v>41</v>
      </c>
      <c r="O248" s="72"/>
      <c r="P248" s="190">
        <f t="shared" si="71"/>
        <v>0</v>
      </c>
      <c r="Q248" s="190">
        <v>0</v>
      </c>
      <c r="R248" s="190">
        <f t="shared" si="72"/>
        <v>0</v>
      </c>
      <c r="S248" s="190">
        <v>0</v>
      </c>
      <c r="T248" s="191">
        <f t="shared" si="7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 t="shared" si="74"/>
        <v>0</v>
      </c>
      <c r="BF248" s="193">
        <f t="shared" si="75"/>
        <v>0</v>
      </c>
      <c r="BG248" s="193">
        <f t="shared" si="76"/>
        <v>0</v>
      </c>
      <c r="BH248" s="193">
        <f t="shared" si="77"/>
        <v>0</v>
      </c>
      <c r="BI248" s="193">
        <f t="shared" si="78"/>
        <v>0</v>
      </c>
      <c r="BJ248" s="18" t="s">
        <v>84</v>
      </c>
      <c r="BK248" s="193">
        <f t="shared" si="79"/>
        <v>0</v>
      </c>
      <c r="BL248" s="18" t="s">
        <v>140</v>
      </c>
      <c r="BM248" s="192" t="s">
        <v>677</v>
      </c>
    </row>
    <row r="249" spans="1:65" s="2" customFormat="1" ht="16.5" customHeight="1">
      <c r="A249" s="35"/>
      <c r="B249" s="36"/>
      <c r="C249" s="180" t="s">
        <v>674</v>
      </c>
      <c r="D249" s="180" t="s">
        <v>136</v>
      </c>
      <c r="E249" s="181" t="s">
        <v>1875</v>
      </c>
      <c r="F249" s="182" t="s">
        <v>1876</v>
      </c>
      <c r="G249" s="183" t="s">
        <v>663</v>
      </c>
      <c r="H249" s="184">
        <v>2</v>
      </c>
      <c r="I249" s="185"/>
      <c r="J249" s="186">
        <f t="shared" si="70"/>
        <v>0</v>
      </c>
      <c r="K249" s="187"/>
      <c r="L249" s="40"/>
      <c r="M249" s="188" t="s">
        <v>1</v>
      </c>
      <c r="N249" s="189" t="s">
        <v>41</v>
      </c>
      <c r="O249" s="72"/>
      <c r="P249" s="190">
        <f t="shared" si="71"/>
        <v>0</v>
      </c>
      <c r="Q249" s="190">
        <v>0</v>
      </c>
      <c r="R249" s="190">
        <f t="shared" si="72"/>
        <v>0</v>
      </c>
      <c r="S249" s="190">
        <v>0</v>
      </c>
      <c r="T249" s="191">
        <f t="shared" si="7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140</v>
      </c>
      <c r="AT249" s="192" t="s">
        <v>136</v>
      </c>
      <c r="AU249" s="192" t="s">
        <v>86</v>
      </c>
      <c r="AY249" s="18" t="s">
        <v>135</v>
      </c>
      <c r="BE249" s="193">
        <f t="shared" si="74"/>
        <v>0</v>
      </c>
      <c r="BF249" s="193">
        <f t="shared" si="75"/>
        <v>0</v>
      </c>
      <c r="BG249" s="193">
        <f t="shared" si="76"/>
        <v>0</v>
      </c>
      <c r="BH249" s="193">
        <f t="shared" si="77"/>
        <v>0</v>
      </c>
      <c r="BI249" s="193">
        <f t="shared" si="78"/>
        <v>0</v>
      </c>
      <c r="BJ249" s="18" t="s">
        <v>84</v>
      </c>
      <c r="BK249" s="193">
        <f t="shared" si="79"/>
        <v>0</v>
      </c>
      <c r="BL249" s="18" t="s">
        <v>140</v>
      </c>
      <c r="BM249" s="192" t="s">
        <v>680</v>
      </c>
    </row>
    <row r="250" spans="1:65" s="2" customFormat="1" ht="16.5" customHeight="1">
      <c r="A250" s="35"/>
      <c r="B250" s="36"/>
      <c r="C250" s="180" t="s">
        <v>462</v>
      </c>
      <c r="D250" s="180" t="s">
        <v>136</v>
      </c>
      <c r="E250" s="181" t="s">
        <v>1877</v>
      </c>
      <c r="F250" s="182" t="s">
        <v>1878</v>
      </c>
      <c r="G250" s="183" t="s">
        <v>663</v>
      </c>
      <c r="H250" s="184">
        <v>1</v>
      </c>
      <c r="I250" s="185"/>
      <c r="J250" s="186">
        <f t="shared" si="70"/>
        <v>0</v>
      </c>
      <c r="K250" s="187"/>
      <c r="L250" s="40"/>
      <c r="M250" s="188" t="s">
        <v>1</v>
      </c>
      <c r="N250" s="189" t="s">
        <v>41</v>
      </c>
      <c r="O250" s="72"/>
      <c r="P250" s="190">
        <f t="shared" si="71"/>
        <v>0</v>
      </c>
      <c r="Q250" s="190">
        <v>0</v>
      </c>
      <c r="R250" s="190">
        <f t="shared" si="72"/>
        <v>0</v>
      </c>
      <c r="S250" s="190">
        <v>0</v>
      </c>
      <c r="T250" s="191">
        <f t="shared" si="7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140</v>
      </c>
      <c r="AT250" s="192" t="s">
        <v>136</v>
      </c>
      <c r="AU250" s="192" t="s">
        <v>86</v>
      </c>
      <c r="AY250" s="18" t="s">
        <v>135</v>
      </c>
      <c r="BE250" s="193">
        <f t="shared" si="74"/>
        <v>0</v>
      </c>
      <c r="BF250" s="193">
        <f t="shared" si="75"/>
        <v>0</v>
      </c>
      <c r="BG250" s="193">
        <f t="shared" si="76"/>
        <v>0</v>
      </c>
      <c r="BH250" s="193">
        <f t="shared" si="77"/>
        <v>0</v>
      </c>
      <c r="BI250" s="193">
        <f t="shared" si="78"/>
        <v>0</v>
      </c>
      <c r="BJ250" s="18" t="s">
        <v>84</v>
      </c>
      <c r="BK250" s="193">
        <f t="shared" si="79"/>
        <v>0</v>
      </c>
      <c r="BL250" s="18" t="s">
        <v>140</v>
      </c>
      <c r="BM250" s="192" t="s">
        <v>686</v>
      </c>
    </row>
    <row r="251" spans="1:65" s="2" customFormat="1" ht="16.5" customHeight="1">
      <c r="A251" s="35"/>
      <c r="B251" s="36"/>
      <c r="C251" s="180" t="s">
        <v>683</v>
      </c>
      <c r="D251" s="180" t="s">
        <v>136</v>
      </c>
      <c r="E251" s="181" t="s">
        <v>1879</v>
      </c>
      <c r="F251" s="182" t="s">
        <v>1880</v>
      </c>
      <c r="G251" s="183" t="s">
        <v>663</v>
      </c>
      <c r="H251" s="184">
        <v>26</v>
      </c>
      <c r="I251" s="185"/>
      <c r="J251" s="186">
        <f t="shared" si="70"/>
        <v>0</v>
      </c>
      <c r="K251" s="187"/>
      <c r="L251" s="40"/>
      <c r="M251" s="188" t="s">
        <v>1</v>
      </c>
      <c r="N251" s="189" t="s">
        <v>41</v>
      </c>
      <c r="O251" s="72"/>
      <c r="P251" s="190">
        <f t="shared" si="71"/>
        <v>0</v>
      </c>
      <c r="Q251" s="190">
        <v>0</v>
      </c>
      <c r="R251" s="190">
        <f t="shared" si="72"/>
        <v>0</v>
      </c>
      <c r="S251" s="190">
        <v>0</v>
      </c>
      <c r="T251" s="191">
        <f t="shared" si="7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140</v>
      </c>
      <c r="AT251" s="192" t="s">
        <v>136</v>
      </c>
      <c r="AU251" s="192" t="s">
        <v>86</v>
      </c>
      <c r="AY251" s="18" t="s">
        <v>135</v>
      </c>
      <c r="BE251" s="193">
        <f t="shared" si="74"/>
        <v>0</v>
      </c>
      <c r="BF251" s="193">
        <f t="shared" si="75"/>
        <v>0</v>
      </c>
      <c r="BG251" s="193">
        <f t="shared" si="76"/>
        <v>0</v>
      </c>
      <c r="BH251" s="193">
        <f t="shared" si="77"/>
        <v>0</v>
      </c>
      <c r="BI251" s="193">
        <f t="shared" si="78"/>
        <v>0</v>
      </c>
      <c r="BJ251" s="18" t="s">
        <v>84</v>
      </c>
      <c r="BK251" s="193">
        <f t="shared" si="79"/>
        <v>0</v>
      </c>
      <c r="BL251" s="18" t="s">
        <v>140</v>
      </c>
      <c r="BM251" s="192" t="s">
        <v>691</v>
      </c>
    </row>
    <row r="252" spans="1:65" s="2" customFormat="1" ht="16.5" customHeight="1">
      <c r="A252" s="35"/>
      <c r="B252" s="36"/>
      <c r="C252" s="180" t="s">
        <v>467</v>
      </c>
      <c r="D252" s="180" t="s">
        <v>136</v>
      </c>
      <c r="E252" s="181" t="s">
        <v>1881</v>
      </c>
      <c r="F252" s="182" t="s">
        <v>1882</v>
      </c>
      <c r="G252" s="183" t="s">
        <v>663</v>
      </c>
      <c r="H252" s="184">
        <v>1</v>
      </c>
      <c r="I252" s="185"/>
      <c r="J252" s="186">
        <f t="shared" si="70"/>
        <v>0</v>
      </c>
      <c r="K252" s="187"/>
      <c r="L252" s="40"/>
      <c r="M252" s="188" t="s">
        <v>1</v>
      </c>
      <c r="N252" s="189" t="s">
        <v>41</v>
      </c>
      <c r="O252" s="72"/>
      <c r="P252" s="190">
        <f t="shared" si="71"/>
        <v>0</v>
      </c>
      <c r="Q252" s="190">
        <v>0</v>
      </c>
      <c r="R252" s="190">
        <f t="shared" si="72"/>
        <v>0</v>
      </c>
      <c r="S252" s="190">
        <v>0</v>
      </c>
      <c r="T252" s="191">
        <f t="shared" si="7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140</v>
      </c>
      <c r="AT252" s="192" t="s">
        <v>136</v>
      </c>
      <c r="AU252" s="192" t="s">
        <v>86</v>
      </c>
      <c r="AY252" s="18" t="s">
        <v>135</v>
      </c>
      <c r="BE252" s="193">
        <f t="shared" si="74"/>
        <v>0</v>
      </c>
      <c r="BF252" s="193">
        <f t="shared" si="75"/>
        <v>0</v>
      </c>
      <c r="BG252" s="193">
        <f t="shared" si="76"/>
        <v>0</v>
      </c>
      <c r="BH252" s="193">
        <f t="shared" si="77"/>
        <v>0</v>
      </c>
      <c r="BI252" s="193">
        <f t="shared" si="78"/>
        <v>0</v>
      </c>
      <c r="BJ252" s="18" t="s">
        <v>84</v>
      </c>
      <c r="BK252" s="193">
        <f t="shared" si="79"/>
        <v>0</v>
      </c>
      <c r="BL252" s="18" t="s">
        <v>140</v>
      </c>
      <c r="BM252" s="192" t="s">
        <v>698</v>
      </c>
    </row>
    <row r="253" spans="1:65" s="2" customFormat="1" ht="16.5" customHeight="1">
      <c r="A253" s="35"/>
      <c r="B253" s="36"/>
      <c r="C253" s="180" t="s">
        <v>695</v>
      </c>
      <c r="D253" s="180" t="s">
        <v>136</v>
      </c>
      <c r="E253" s="181" t="s">
        <v>1883</v>
      </c>
      <c r="F253" s="182" t="s">
        <v>1884</v>
      </c>
      <c r="G253" s="183" t="s">
        <v>663</v>
      </c>
      <c r="H253" s="184">
        <v>1</v>
      </c>
      <c r="I253" s="185"/>
      <c r="J253" s="186">
        <f t="shared" si="70"/>
        <v>0</v>
      </c>
      <c r="K253" s="187"/>
      <c r="L253" s="40"/>
      <c r="M253" s="188" t="s">
        <v>1</v>
      </c>
      <c r="N253" s="189" t="s">
        <v>41</v>
      </c>
      <c r="O253" s="72"/>
      <c r="P253" s="190">
        <f t="shared" si="71"/>
        <v>0</v>
      </c>
      <c r="Q253" s="190">
        <v>0</v>
      </c>
      <c r="R253" s="190">
        <f t="shared" si="72"/>
        <v>0</v>
      </c>
      <c r="S253" s="190">
        <v>0</v>
      </c>
      <c r="T253" s="191">
        <f t="shared" si="7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140</v>
      </c>
      <c r="AT253" s="192" t="s">
        <v>136</v>
      </c>
      <c r="AU253" s="192" t="s">
        <v>86</v>
      </c>
      <c r="AY253" s="18" t="s">
        <v>135</v>
      </c>
      <c r="BE253" s="193">
        <f t="shared" si="74"/>
        <v>0</v>
      </c>
      <c r="BF253" s="193">
        <f t="shared" si="75"/>
        <v>0</v>
      </c>
      <c r="BG253" s="193">
        <f t="shared" si="76"/>
        <v>0</v>
      </c>
      <c r="BH253" s="193">
        <f t="shared" si="77"/>
        <v>0</v>
      </c>
      <c r="BI253" s="193">
        <f t="shared" si="78"/>
        <v>0</v>
      </c>
      <c r="BJ253" s="18" t="s">
        <v>84</v>
      </c>
      <c r="BK253" s="193">
        <f t="shared" si="79"/>
        <v>0</v>
      </c>
      <c r="BL253" s="18" t="s">
        <v>140</v>
      </c>
      <c r="BM253" s="192" t="s">
        <v>702</v>
      </c>
    </row>
    <row r="254" spans="1:65" s="2" customFormat="1" ht="16.5" customHeight="1">
      <c r="A254" s="35"/>
      <c r="B254" s="36"/>
      <c r="C254" s="180" t="s">
        <v>471</v>
      </c>
      <c r="D254" s="180" t="s">
        <v>136</v>
      </c>
      <c r="E254" s="181" t="s">
        <v>1885</v>
      </c>
      <c r="F254" s="182" t="s">
        <v>1886</v>
      </c>
      <c r="G254" s="183" t="s">
        <v>663</v>
      </c>
      <c r="H254" s="184">
        <v>1</v>
      </c>
      <c r="I254" s="185"/>
      <c r="J254" s="186">
        <f t="shared" si="70"/>
        <v>0</v>
      </c>
      <c r="K254" s="187"/>
      <c r="L254" s="40"/>
      <c r="M254" s="188" t="s">
        <v>1</v>
      </c>
      <c r="N254" s="189" t="s">
        <v>41</v>
      </c>
      <c r="O254" s="72"/>
      <c r="P254" s="190">
        <f t="shared" si="71"/>
        <v>0</v>
      </c>
      <c r="Q254" s="190">
        <v>0</v>
      </c>
      <c r="R254" s="190">
        <f t="shared" si="72"/>
        <v>0</v>
      </c>
      <c r="S254" s="190">
        <v>0</v>
      </c>
      <c r="T254" s="191">
        <f t="shared" si="7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2" t="s">
        <v>140</v>
      </c>
      <c r="AT254" s="192" t="s">
        <v>136</v>
      </c>
      <c r="AU254" s="192" t="s">
        <v>86</v>
      </c>
      <c r="AY254" s="18" t="s">
        <v>135</v>
      </c>
      <c r="BE254" s="193">
        <f t="shared" si="74"/>
        <v>0</v>
      </c>
      <c r="BF254" s="193">
        <f t="shared" si="75"/>
        <v>0</v>
      </c>
      <c r="BG254" s="193">
        <f t="shared" si="76"/>
        <v>0</v>
      </c>
      <c r="BH254" s="193">
        <f t="shared" si="77"/>
        <v>0</v>
      </c>
      <c r="BI254" s="193">
        <f t="shared" si="78"/>
        <v>0</v>
      </c>
      <c r="BJ254" s="18" t="s">
        <v>84</v>
      </c>
      <c r="BK254" s="193">
        <f t="shared" si="79"/>
        <v>0</v>
      </c>
      <c r="BL254" s="18" t="s">
        <v>140</v>
      </c>
      <c r="BM254" s="192" t="s">
        <v>707</v>
      </c>
    </row>
    <row r="255" spans="1:65" s="2" customFormat="1" ht="16.5" customHeight="1">
      <c r="A255" s="35"/>
      <c r="B255" s="36"/>
      <c r="C255" s="180" t="s">
        <v>704</v>
      </c>
      <c r="D255" s="180" t="s">
        <v>136</v>
      </c>
      <c r="E255" s="181" t="s">
        <v>1887</v>
      </c>
      <c r="F255" s="182" t="s">
        <v>1888</v>
      </c>
      <c r="G255" s="183" t="s">
        <v>663</v>
      </c>
      <c r="H255" s="184">
        <v>1</v>
      </c>
      <c r="I255" s="185"/>
      <c r="J255" s="186">
        <f t="shared" si="70"/>
        <v>0</v>
      </c>
      <c r="K255" s="187"/>
      <c r="L255" s="40"/>
      <c r="M255" s="188" t="s">
        <v>1</v>
      </c>
      <c r="N255" s="189" t="s">
        <v>41</v>
      </c>
      <c r="O255" s="72"/>
      <c r="P255" s="190">
        <f t="shared" si="71"/>
        <v>0</v>
      </c>
      <c r="Q255" s="190">
        <v>0</v>
      </c>
      <c r="R255" s="190">
        <f t="shared" si="72"/>
        <v>0</v>
      </c>
      <c r="S255" s="190">
        <v>0</v>
      </c>
      <c r="T255" s="191">
        <f t="shared" si="7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140</v>
      </c>
      <c r="AT255" s="192" t="s">
        <v>136</v>
      </c>
      <c r="AU255" s="192" t="s">
        <v>86</v>
      </c>
      <c r="AY255" s="18" t="s">
        <v>135</v>
      </c>
      <c r="BE255" s="193">
        <f t="shared" si="74"/>
        <v>0</v>
      </c>
      <c r="BF255" s="193">
        <f t="shared" si="75"/>
        <v>0</v>
      </c>
      <c r="BG255" s="193">
        <f t="shared" si="76"/>
        <v>0</v>
      </c>
      <c r="BH255" s="193">
        <f t="shared" si="77"/>
        <v>0</v>
      </c>
      <c r="BI255" s="193">
        <f t="shared" si="78"/>
        <v>0</v>
      </c>
      <c r="BJ255" s="18" t="s">
        <v>84</v>
      </c>
      <c r="BK255" s="193">
        <f t="shared" si="79"/>
        <v>0</v>
      </c>
      <c r="BL255" s="18" t="s">
        <v>140</v>
      </c>
      <c r="BM255" s="192" t="s">
        <v>712</v>
      </c>
    </row>
    <row r="256" spans="1:65" s="2" customFormat="1" ht="16.5" customHeight="1">
      <c r="A256" s="35"/>
      <c r="B256" s="36"/>
      <c r="C256" s="180" t="s">
        <v>477</v>
      </c>
      <c r="D256" s="180" t="s">
        <v>136</v>
      </c>
      <c r="E256" s="181" t="s">
        <v>1889</v>
      </c>
      <c r="F256" s="182" t="s">
        <v>1890</v>
      </c>
      <c r="G256" s="183" t="s">
        <v>663</v>
      </c>
      <c r="H256" s="184">
        <v>1</v>
      </c>
      <c r="I256" s="185"/>
      <c r="J256" s="186">
        <f t="shared" si="70"/>
        <v>0</v>
      </c>
      <c r="K256" s="187"/>
      <c r="L256" s="40"/>
      <c r="M256" s="188" t="s">
        <v>1</v>
      </c>
      <c r="N256" s="189" t="s">
        <v>41</v>
      </c>
      <c r="O256" s="72"/>
      <c r="P256" s="190">
        <f t="shared" si="71"/>
        <v>0</v>
      </c>
      <c r="Q256" s="190">
        <v>0</v>
      </c>
      <c r="R256" s="190">
        <f t="shared" si="72"/>
        <v>0</v>
      </c>
      <c r="S256" s="190">
        <v>0</v>
      </c>
      <c r="T256" s="191">
        <f t="shared" si="7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 t="shared" si="74"/>
        <v>0</v>
      </c>
      <c r="BF256" s="193">
        <f t="shared" si="75"/>
        <v>0</v>
      </c>
      <c r="BG256" s="193">
        <f t="shared" si="76"/>
        <v>0</v>
      </c>
      <c r="BH256" s="193">
        <f t="shared" si="77"/>
        <v>0</v>
      </c>
      <c r="BI256" s="193">
        <f t="shared" si="78"/>
        <v>0</v>
      </c>
      <c r="BJ256" s="18" t="s">
        <v>84</v>
      </c>
      <c r="BK256" s="193">
        <f t="shared" si="79"/>
        <v>0</v>
      </c>
      <c r="BL256" s="18" t="s">
        <v>140</v>
      </c>
      <c r="BM256" s="192" t="s">
        <v>716</v>
      </c>
    </row>
    <row r="257" spans="1:65" s="2" customFormat="1" ht="16.5" customHeight="1">
      <c r="A257" s="35"/>
      <c r="B257" s="36"/>
      <c r="C257" s="180" t="s">
        <v>713</v>
      </c>
      <c r="D257" s="180" t="s">
        <v>136</v>
      </c>
      <c r="E257" s="181" t="s">
        <v>1891</v>
      </c>
      <c r="F257" s="182" t="s">
        <v>1892</v>
      </c>
      <c r="G257" s="183" t="s">
        <v>663</v>
      </c>
      <c r="H257" s="184">
        <v>1</v>
      </c>
      <c r="I257" s="185"/>
      <c r="J257" s="186">
        <f t="shared" si="70"/>
        <v>0</v>
      </c>
      <c r="K257" s="187"/>
      <c r="L257" s="40"/>
      <c r="M257" s="188" t="s">
        <v>1</v>
      </c>
      <c r="N257" s="189" t="s">
        <v>41</v>
      </c>
      <c r="O257" s="72"/>
      <c r="P257" s="190">
        <f t="shared" si="71"/>
        <v>0</v>
      </c>
      <c r="Q257" s="190">
        <v>0</v>
      </c>
      <c r="R257" s="190">
        <f t="shared" si="72"/>
        <v>0</v>
      </c>
      <c r="S257" s="190">
        <v>0</v>
      </c>
      <c r="T257" s="191">
        <f t="shared" si="7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140</v>
      </c>
      <c r="AT257" s="192" t="s">
        <v>136</v>
      </c>
      <c r="AU257" s="192" t="s">
        <v>86</v>
      </c>
      <c r="AY257" s="18" t="s">
        <v>135</v>
      </c>
      <c r="BE257" s="193">
        <f t="shared" si="74"/>
        <v>0</v>
      </c>
      <c r="BF257" s="193">
        <f t="shared" si="75"/>
        <v>0</v>
      </c>
      <c r="BG257" s="193">
        <f t="shared" si="76"/>
        <v>0</v>
      </c>
      <c r="BH257" s="193">
        <f t="shared" si="77"/>
        <v>0</v>
      </c>
      <c r="BI257" s="193">
        <f t="shared" si="78"/>
        <v>0</v>
      </c>
      <c r="BJ257" s="18" t="s">
        <v>84</v>
      </c>
      <c r="BK257" s="193">
        <f t="shared" si="79"/>
        <v>0</v>
      </c>
      <c r="BL257" s="18" t="s">
        <v>140</v>
      </c>
      <c r="BM257" s="192" t="s">
        <v>727</v>
      </c>
    </row>
    <row r="258" spans="2:63" s="11" customFormat="1" ht="22.9" customHeight="1">
      <c r="B258" s="166"/>
      <c r="C258" s="167"/>
      <c r="D258" s="168" t="s">
        <v>75</v>
      </c>
      <c r="E258" s="210" t="s">
        <v>1893</v>
      </c>
      <c r="F258" s="210" t="s">
        <v>1894</v>
      </c>
      <c r="G258" s="167"/>
      <c r="H258" s="167"/>
      <c r="I258" s="170"/>
      <c r="J258" s="211">
        <f>BK258</f>
        <v>0</v>
      </c>
      <c r="K258" s="167"/>
      <c r="L258" s="172"/>
      <c r="M258" s="173"/>
      <c r="N258" s="174"/>
      <c r="O258" s="174"/>
      <c r="P258" s="175">
        <f>SUM(P259:P285)</f>
        <v>0</v>
      </c>
      <c r="Q258" s="174"/>
      <c r="R258" s="175">
        <f>SUM(R259:R285)</f>
        <v>0</v>
      </c>
      <c r="S258" s="174"/>
      <c r="T258" s="176">
        <f>SUM(T259:T285)</f>
        <v>0</v>
      </c>
      <c r="AR258" s="177" t="s">
        <v>84</v>
      </c>
      <c r="AT258" s="178" t="s">
        <v>75</v>
      </c>
      <c r="AU258" s="178" t="s">
        <v>84</v>
      </c>
      <c r="AY258" s="177" t="s">
        <v>135</v>
      </c>
      <c r="BK258" s="179">
        <f>SUM(BK259:BK285)</f>
        <v>0</v>
      </c>
    </row>
    <row r="259" spans="1:65" s="2" customFormat="1" ht="21.75" customHeight="1">
      <c r="A259" s="35"/>
      <c r="B259" s="36"/>
      <c r="C259" s="180" t="s">
        <v>481</v>
      </c>
      <c r="D259" s="180" t="s">
        <v>136</v>
      </c>
      <c r="E259" s="181" t="s">
        <v>1895</v>
      </c>
      <c r="F259" s="182" t="s">
        <v>1896</v>
      </c>
      <c r="G259" s="183" t="s">
        <v>663</v>
      </c>
      <c r="H259" s="184">
        <v>5</v>
      </c>
      <c r="I259" s="185"/>
      <c r="J259" s="186">
        <f aca="true" t="shared" si="80" ref="J259:J285">ROUND(I259*H259,2)</f>
        <v>0</v>
      </c>
      <c r="K259" s="187"/>
      <c r="L259" s="40"/>
      <c r="M259" s="188" t="s">
        <v>1</v>
      </c>
      <c r="N259" s="189" t="s">
        <v>41</v>
      </c>
      <c r="O259" s="72"/>
      <c r="P259" s="190">
        <f aca="true" t="shared" si="81" ref="P259:P285">O259*H259</f>
        <v>0</v>
      </c>
      <c r="Q259" s="190">
        <v>0</v>
      </c>
      <c r="R259" s="190">
        <f aca="true" t="shared" si="82" ref="R259:R285">Q259*H259</f>
        <v>0</v>
      </c>
      <c r="S259" s="190">
        <v>0</v>
      </c>
      <c r="T259" s="191">
        <f aca="true" t="shared" si="83" ref="T259:T28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140</v>
      </c>
      <c r="AT259" s="192" t="s">
        <v>136</v>
      </c>
      <c r="AU259" s="192" t="s">
        <v>86</v>
      </c>
      <c r="AY259" s="18" t="s">
        <v>135</v>
      </c>
      <c r="BE259" s="193">
        <f aca="true" t="shared" si="84" ref="BE259:BE285">IF(N259="základní",J259,0)</f>
        <v>0</v>
      </c>
      <c r="BF259" s="193">
        <f aca="true" t="shared" si="85" ref="BF259:BF285">IF(N259="snížená",J259,0)</f>
        <v>0</v>
      </c>
      <c r="BG259" s="193">
        <f aca="true" t="shared" si="86" ref="BG259:BG285">IF(N259="zákl. přenesená",J259,0)</f>
        <v>0</v>
      </c>
      <c r="BH259" s="193">
        <f aca="true" t="shared" si="87" ref="BH259:BH285">IF(N259="sníž. přenesená",J259,0)</f>
        <v>0</v>
      </c>
      <c r="BI259" s="193">
        <f aca="true" t="shared" si="88" ref="BI259:BI285">IF(N259="nulová",J259,0)</f>
        <v>0</v>
      </c>
      <c r="BJ259" s="18" t="s">
        <v>84</v>
      </c>
      <c r="BK259" s="193">
        <f aca="true" t="shared" si="89" ref="BK259:BK285">ROUND(I259*H259,2)</f>
        <v>0</v>
      </c>
      <c r="BL259" s="18" t="s">
        <v>140</v>
      </c>
      <c r="BM259" s="192" t="s">
        <v>732</v>
      </c>
    </row>
    <row r="260" spans="1:65" s="2" customFormat="1" ht="21.75" customHeight="1">
      <c r="A260" s="35"/>
      <c r="B260" s="36"/>
      <c r="C260" s="180" t="s">
        <v>729</v>
      </c>
      <c r="D260" s="180" t="s">
        <v>136</v>
      </c>
      <c r="E260" s="181" t="s">
        <v>1897</v>
      </c>
      <c r="F260" s="182" t="s">
        <v>1898</v>
      </c>
      <c r="G260" s="183" t="s">
        <v>663</v>
      </c>
      <c r="H260" s="184">
        <v>6</v>
      </c>
      <c r="I260" s="185"/>
      <c r="J260" s="186">
        <f t="shared" si="80"/>
        <v>0</v>
      </c>
      <c r="K260" s="187"/>
      <c r="L260" s="40"/>
      <c r="M260" s="188" t="s">
        <v>1</v>
      </c>
      <c r="N260" s="189" t="s">
        <v>41</v>
      </c>
      <c r="O260" s="72"/>
      <c r="P260" s="190">
        <f t="shared" si="81"/>
        <v>0</v>
      </c>
      <c r="Q260" s="190">
        <v>0</v>
      </c>
      <c r="R260" s="190">
        <f t="shared" si="82"/>
        <v>0</v>
      </c>
      <c r="S260" s="190">
        <v>0</v>
      </c>
      <c r="T260" s="191">
        <f t="shared" si="8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2" t="s">
        <v>140</v>
      </c>
      <c r="AT260" s="192" t="s">
        <v>136</v>
      </c>
      <c r="AU260" s="192" t="s">
        <v>86</v>
      </c>
      <c r="AY260" s="18" t="s">
        <v>135</v>
      </c>
      <c r="BE260" s="193">
        <f t="shared" si="84"/>
        <v>0</v>
      </c>
      <c r="BF260" s="193">
        <f t="shared" si="85"/>
        <v>0</v>
      </c>
      <c r="BG260" s="193">
        <f t="shared" si="86"/>
        <v>0</v>
      </c>
      <c r="BH260" s="193">
        <f t="shared" si="87"/>
        <v>0</v>
      </c>
      <c r="BI260" s="193">
        <f t="shared" si="88"/>
        <v>0</v>
      </c>
      <c r="BJ260" s="18" t="s">
        <v>84</v>
      </c>
      <c r="BK260" s="193">
        <f t="shared" si="89"/>
        <v>0</v>
      </c>
      <c r="BL260" s="18" t="s">
        <v>140</v>
      </c>
      <c r="BM260" s="192" t="s">
        <v>735</v>
      </c>
    </row>
    <row r="261" spans="1:65" s="2" customFormat="1" ht="24.2" customHeight="1">
      <c r="A261" s="35"/>
      <c r="B261" s="36"/>
      <c r="C261" s="180" t="s">
        <v>487</v>
      </c>
      <c r="D261" s="180" t="s">
        <v>136</v>
      </c>
      <c r="E261" s="181" t="s">
        <v>1899</v>
      </c>
      <c r="F261" s="182" t="s">
        <v>1900</v>
      </c>
      <c r="G261" s="183" t="s">
        <v>663</v>
      </c>
      <c r="H261" s="184">
        <v>1</v>
      </c>
      <c r="I261" s="185"/>
      <c r="J261" s="186">
        <f t="shared" si="80"/>
        <v>0</v>
      </c>
      <c r="K261" s="187"/>
      <c r="L261" s="40"/>
      <c r="M261" s="188" t="s">
        <v>1</v>
      </c>
      <c r="N261" s="189" t="s">
        <v>41</v>
      </c>
      <c r="O261" s="72"/>
      <c r="P261" s="190">
        <f t="shared" si="81"/>
        <v>0</v>
      </c>
      <c r="Q261" s="190">
        <v>0</v>
      </c>
      <c r="R261" s="190">
        <f t="shared" si="82"/>
        <v>0</v>
      </c>
      <c r="S261" s="190">
        <v>0</v>
      </c>
      <c r="T261" s="191">
        <f t="shared" si="8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140</v>
      </c>
      <c r="AT261" s="192" t="s">
        <v>136</v>
      </c>
      <c r="AU261" s="192" t="s">
        <v>86</v>
      </c>
      <c r="AY261" s="18" t="s">
        <v>135</v>
      </c>
      <c r="BE261" s="193">
        <f t="shared" si="84"/>
        <v>0</v>
      </c>
      <c r="BF261" s="193">
        <f t="shared" si="85"/>
        <v>0</v>
      </c>
      <c r="BG261" s="193">
        <f t="shared" si="86"/>
        <v>0</v>
      </c>
      <c r="BH261" s="193">
        <f t="shared" si="87"/>
        <v>0</v>
      </c>
      <c r="BI261" s="193">
        <f t="shared" si="88"/>
        <v>0</v>
      </c>
      <c r="BJ261" s="18" t="s">
        <v>84</v>
      </c>
      <c r="BK261" s="193">
        <f t="shared" si="89"/>
        <v>0</v>
      </c>
      <c r="BL261" s="18" t="s">
        <v>140</v>
      </c>
      <c r="BM261" s="192" t="s">
        <v>741</v>
      </c>
    </row>
    <row r="262" spans="1:65" s="2" customFormat="1" ht="16.5" customHeight="1">
      <c r="A262" s="35"/>
      <c r="B262" s="36"/>
      <c r="C262" s="180" t="s">
        <v>737</v>
      </c>
      <c r="D262" s="180" t="s">
        <v>136</v>
      </c>
      <c r="E262" s="181" t="s">
        <v>1901</v>
      </c>
      <c r="F262" s="182" t="s">
        <v>1902</v>
      </c>
      <c r="G262" s="183" t="s">
        <v>663</v>
      </c>
      <c r="H262" s="184">
        <v>3</v>
      </c>
      <c r="I262" s="185"/>
      <c r="J262" s="186">
        <f t="shared" si="80"/>
        <v>0</v>
      </c>
      <c r="K262" s="187"/>
      <c r="L262" s="40"/>
      <c r="M262" s="188" t="s">
        <v>1</v>
      </c>
      <c r="N262" s="189" t="s">
        <v>41</v>
      </c>
      <c r="O262" s="72"/>
      <c r="P262" s="190">
        <f t="shared" si="81"/>
        <v>0</v>
      </c>
      <c r="Q262" s="190">
        <v>0</v>
      </c>
      <c r="R262" s="190">
        <f t="shared" si="82"/>
        <v>0</v>
      </c>
      <c r="S262" s="190">
        <v>0</v>
      </c>
      <c r="T262" s="191">
        <f t="shared" si="8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140</v>
      </c>
      <c r="AT262" s="192" t="s">
        <v>136</v>
      </c>
      <c r="AU262" s="192" t="s">
        <v>86</v>
      </c>
      <c r="AY262" s="18" t="s">
        <v>135</v>
      </c>
      <c r="BE262" s="193">
        <f t="shared" si="84"/>
        <v>0</v>
      </c>
      <c r="BF262" s="193">
        <f t="shared" si="85"/>
        <v>0</v>
      </c>
      <c r="BG262" s="193">
        <f t="shared" si="86"/>
        <v>0</v>
      </c>
      <c r="BH262" s="193">
        <f t="shared" si="87"/>
        <v>0</v>
      </c>
      <c r="BI262" s="193">
        <f t="shared" si="88"/>
        <v>0</v>
      </c>
      <c r="BJ262" s="18" t="s">
        <v>84</v>
      </c>
      <c r="BK262" s="193">
        <f t="shared" si="89"/>
        <v>0</v>
      </c>
      <c r="BL262" s="18" t="s">
        <v>140</v>
      </c>
      <c r="BM262" s="192" t="s">
        <v>746</v>
      </c>
    </row>
    <row r="263" spans="1:65" s="2" customFormat="1" ht="16.5" customHeight="1">
      <c r="A263" s="35"/>
      <c r="B263" s="36"/>
      <c r="C263" s="180" t="s">
        <v>490</v>
      </c>
      <c r="D263" s="180" t="s">
        <v>136</v>
      </c>
      <c r="E263" s="181" t="s">
        <v>1903</v>
      </c>
      <c r="F263" s="182" t="s">
        <v>1904</v>
      </c>
      <c r="G263" s="183" t="s">
        <v>663</v>
      </c>
      <c r="H263" s="184">
        <v>1</v>
      </c>
      <c r="I263" s="185"/>
      <c r="J263" s="186">
        <f t="shared" si="80"/>
        <v>0</v>
      </c>
      <c r="K263" s="187"/>
      <c r="L263" s="40"/>
      <c r="M263" s="188" t="s">
        <v>1</v>
      </c>
      <c r="N263" s="189" t="s">
        <v>41</v>
      </c>
      <c r="O263" s="72"/>
      <c r="P263" s="190">
        <f t="shared" si="81"/>
        <v>0</v>
      </c>
      <c r="Q263" s="190">
        <v>0</v>
      </c>
      <c r="R263" s="190">
        <f t="shared" si="82"/>
        <v>0</v>
      </c>
      <c r="S263" s="190">
        <v>0</v>
      </c>
      <c r="T263" s="191">
        <f t="shared" si="8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140</v>
      </c>
      <c r="AT263" s="192" t="s">
        <v>136</v>
      </c>
      <c r="AU263" s="192" t="s">
        <v>86</v>
      </c>
      <c r="AY263" s="18" t="s">
        <v>135</v>
      </c>
      <c r="BE263" s="193">
        <f t="shared" si="84"/>
        <v>0</v>
      </c>
      <c r="BF263" s="193">
        <f t="shared" si="85"/>
        <v>0</v>
      </c>
      <c r="BG263" s="193">
        <f t="shared" si="86"/>
        <v>0</v>
      </c>
      <c r="BH263" s="193">
        <f t="shared" si="87"/>
        <v>0</v>
      </c>
      <c r="BI263" s="193">
        <f t="shared" si="88"/>
        <v>0</v>
      </c>
      <c r="BJ263" s="18" t="s">
        <v>84</v>
      </c>
      <c r="BK263" s="193">
        <f t="shared" si="89"/>
        <v>0</v>
      </c>
      <c r="BL263" s="18" t="s">
        <v>140</v>
      </c>
      <c r="BM263" s="192" t="s">
        <v>756</v>
      </c>
    </row>
    <row r="264" spans="1:65" s="2" customFormat="1" ht="16.5" customHeight="1">
      <c r="A264" s="35"/>
      <c r="B264" s="36"/>
      <c r="C264" s="180" t="s">
        <v>753</v>
      </c>
      <c r="D264" s="180" t="s">
        <v>136</v>
      </c>
      <c r="E264" s="181" t="s">
        <v>1905</v>
      </c>
      <c r="F264" s="182" t="s">
        <v>1906</v>
      </c>
      <c r="G264" s="183" t="s">
        <v>663</v>
      </c>
      <c r="H264" s="184">
        <v>2</v>
      </c>
      <c r="I264" s="185"/>
      <c r="J264" s="186">
        <f t="shared" si="80"/>
        <v>0</v>
      </c>
      <c r="K264" s="187"/>
      <c r="L264" s="40"/>
      <c r="M264" s="188" t="s">
        <v>1</v>
      </c>
      <c r="N264" s="189" t="s">
        <v>41</v>
      </c>
      <c r="O264" s="72"/>
      <c r="P264" s="190">
        <f t="shared" si="81"/>
        <v>0</v>
      </c>
      <c r="Q264" s="190">
        <v>0</v>
      </c>
      <c r="R264" s="190">
        <f t="shared" si="82"/>
        <v>0</v>
      </c>
      <c r="S264" s="190">
        <v>0</v>
      </c>
      <c r="T264" s="191">
        <f t="shared" si="8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2" t="s">
        <v>140</v>
      </c>
      <c r="AT264" s="192" t="s">
        <v>136</v>
      </c>
      <c r="AU264" s="192" t="s">
        <v>86</v>
      </c>
      <c r="AY264" s="18" t="s">
        <v>135</v>
      </c>
      <c r="BE264" s="193">
        <f t="shared" si="84"/>
        <v>0</v>
      </c>
      <c r="BF264" s="193">
        <f t="shared" si="85"/>
        <v>0</v>
      </c>
      <c r="BG264" s="193">
        <f t="shared" si="86"/>
        <v>0</v>
      </c>
      <c r="BH264" s="193">
        <f t="shared" si="87"/>
        <v>0</v>
      </c>
      <c r="BI264" s="193">
        <f t="shared" si="88"/>
        <v>0</v>
      </c>
      <c r="BJ264" s="18" t="s">
        <v>84</v>
      </c>
      <c r="BK264" s="193">
        <f t="shared" si="89"/>
        <v>0</v>
      </c>
      <c r="BL264" s="18" t="s">
        <v>140</v>
      </c>
      <c r="BM264" s="192" t="s">
        <v>761</v>
      </c>
    </row>
    <row r="265" spans="1:65" s="2" customFormat="1" ht="16.5" customHeight="1">
      <c r="A265" s="35"/>
      <c r="B265" s="36"/>
      <c r="C265" s="180" t="s">
        <v>495</v>
      </c>
      <c r="D265" s="180" t="s">
        <v>136</v>
      </c>
      <c r="E265" s="181" t="s">
        <v>1907</v>
      </c>
      <c r="F265" s="182" t="s">
        <v>1908</v>
      </c>
      <c r="G265" s="183" t="s">
        <v>663</v>
      </c>
      <c r="H265" s="184">
        <v>2</v>
      </c>
      <c r="I265" s="185"/>
      <c r="J265" s="186">
        <f t="shared" si="80"/>
        <v>0</v>
      </c>
      <c r="K265" s="187"/>
      <c r="L265" s="40"/>
      <c r="M265" s="188" t="s">
        <v>1</v>
      </c>
      <c r="N265" s="189" t="s">
        <v>41</v>
      </c>
      <c r="O265" s="72"/>
      <c r="P265" s="190">
        <f t="shared" si="81"/>
        <v>0</v>
      </c>
      <c r="Q265" s="190">
        <v>0</v>
      </c>
      <c r="R265" s="190">
        <f t="shared" si="82"/>
        <v>0</v>
      </c>
      <c r="S265" s="190">
        <v>0</v>
      </c>
      <c r="T265" s="191">
        <f t="shared" si="8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2" t="s">
        <v>140</v>
      </c>
      <c r="AT265" s="192" t="s">
        <v>136</v>
      </c>
      <c r="AU265" s="192" t="s">
        <v>86</v>
      </c>
      <c r="AY265" s="18" t="s">
        <v>135</v>
      </c>
      <c r="BE265" s="193">
        <f t="shared" si="84"/>
        <v>0</v>
      </c>
      <c r="BF265" s="193">
        <f t="shared" si="85"/>
        <v>0</v>
      </c>
      <c r="BG265" s="193">
        <f t="shared" si="86"/>
        <v>0</v>
      </c>
      <c r="BH265" s="193">
        <f t="shared" si="87"/>
        <v>0</v>
      </c>
      <c r="BI265" s="193">
        <f t="shared" si="88"/>
        <v>0</v>
      </c>
      <c r="BJ265" s="18" t="s">
        <v>84</v>
      </c>
      <c r="BK265" s="193">
        <f t="shared" si="89"/>
        <v>0</v>
      </c>
      <c r="BL265" s="18" t="s">
        <v>140</v>
      </c>
      <c r="BM265" s="192" t="s">
        <v>766</v>
      </c>
    </row>
    <row r="266" spans="1:65" s="2" customFormat="1" ht="16.5" customHeight="1">
      <c r="A266" s="35"/>
      <c r="B266" s="36"/>
      <c r="C266" s="180" t="s">
        <v>763</v>
      </c>
      <c r="D266" s="180" t="s">
        <v>136</v>
      </c>
      <c r="E266" s="181" t="s">
        <v>1909</v>
      </c>
      <c r="F266" s="182" t="s">
        <v>1910</v>
      </c>
      <c r="G266" s="183" t="s">
        <v>663</v>
      </c>
      <c r="H266" s="184">
        <v>4</v>
      </c>
      <c r="I266" s="185"/>
      <c r="J266" s="186">
        <f t="shared" si="80"/>
        <v>0</v>
      </c>
      <c r="K266" s="187"/>
      <c r="L266" s="40"/>
      <c r="M266" s="188" t="s">
        <v>1</v>
      </c>
      <c r="N266" s="189" t="s">
        <v>41</v>
      </c>
      <c r="O266" s="72"/>
      <c r="P266" s="190">
        <f t="shared" si="81"/>
        <v>0</v>
      </c>
      <c r="Q266" s="190">
        <v>0</v>
      </c>
      <c r="R266" s="190">
        <f t="shared" si="82"/>
        <v>0</v>
      </c>
      <c r="S266" s="190">
        <v>0</v>
      </c>
      <c r="T266" s="191">
        <f t="shared" si="8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 t="shared" si="84"/>
        <v>0</v>
      </c>
      <c r="BF266" s="193">
        <f t="shared" si="85"/>
        <v>0</v>
      </c>
      <c r="BG266" s="193">
        <f t="shared" si="86"/>
        <v>0</v>
      </c>
      <c r="BH266" s="193">
        <f t="shared" si="87"/>
        <v>0</v>
      </c>
      <c r="BI266" s="193">
        <f t="shared" si="88"/>
        <v>0</v>
      </c>
      <c r="BJ266" s="18" t="s">
        <v>84</v>
      </c>
      <c r="BK266" s="193">
        <f t="shared" si="89"/>
        <v>0</v>
      </c>
      <c r="BL266" s="18" t="s">
        <v>140</v>
      </c>
      <c r="BM266" s="192" t="s">
        <v>773</v>
      </c>
    </row>
    <row r="267" spans="1:65" s="2" customFormat="1" ht="16.5" customHeight="1">
      <c r="A267" s="35"/>
      <c r="B267" s="36"/>
      <c r="C267" s="180" t="s">
        <v>499</v>
      </c>
      <c r="D267" s="180" t="s">
        <v>136</v>
      </c>
      <c r="E267" s="181" t="s">
        <v>1911</v>
      </c>
      <c r="F267" s="182" t="s">
        <v>1912</v>
      </c>
      <c r="G267" s="183" t="s">
        <v>663</v>
      </c>
      <c r="H267" s="184">
        <v>4</v>
      </c>
      <c r="I267" s="185"/>
      <c r="J267" s="186">
        <f t="shared" si="80"/>
        <v>0</v>
      </c>
      <c r="K267" s="187"/>
      <c r="L267" s="40"/>
      <c r="M267" s="188" t="s">
        <v>1</v>
      </c>
      <c r="N267" s="189" t="s">
        <v>41</v>
      </c>
      <c r="O267" s="72"/>
      <c r="P267" s="190">
        <f t="shared" si="81"/>
        <v>0</v>
      </c>
      <c r="Q267" s="190">
        <v>0</v>
      </c>
      <c r="R267" s="190">
        <f t="shared" si="82"/>
        <v>0</v>
      </c>
      <c r="S267" s="190">
        <v>0</v>
      </c>
      <c r="T267" s="191">
        <f t="shared" si="8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2" t="s">
        <v>140</v>
      </c>
      <c r="AT267" s="192" t="s">
        <v>136</v>
      </c>
      <c r="AU267" s="192" t="s">
        <v>86</v>
      </c>
      <c r="AY267" s="18" t="s">
        <v>135</v>
      </c>
      <c r="BE267" s="193">
        <f t="shared" si="84"/>
        <v>0</v>
      </c>
      <c r="BF267" s="193">
        <f t="shared" si="85"/>
        <v>0</v>
      </c>
      <c r="BG267" s="193">
        <f t="shared" si="86"/>
        <v>0</v>
      </c>
      <c r="BH267" s="193">
        <f t="shared" si="87"/>
        <v>0</v>
      </c>
      <c r="BI267" s="193">
        <f t="shared" si="88"/>
        <v>0</v>
      </c>
      <c r="BJ267" s="18" t="s">
        <v>84</v>
      </c>
      <c r="BK267" s="193">
        <f t="shared" si="89"/>
        <v>0</v>
      </c>
      <c r="BL267" s="18" t="s">
        <v>140</v>
      </c>
      <c r="BM267" s="192" t="s">
        <v>776</v>
      </c>
    </row>
    <row r="268" spans="1:65" s="2" customFormat="1" ht="16.5" customHeight="1">
      <c r="A268" s="35"/>
      <c r="B268" s="36"/>
      <c r="C268" s="180" t="s">
        <v>775</v>
      </c>
      <c r="D268" s="180" t="s">
        <v>136</v>
      </c>
      <c r="E268" s="181" t="s">
        <v>1913</v>
      </c>
      <c r="F268" s="182" t="s">
        <v>1914</v>
      </c>
      <c r="G268" s="183" t="s">
        <v>663</v>
      </c>
      <c r="H268" s="184">
        <v>1</v>
      </c>
      <c r="I268" s="185"/>
      <c r="J268" s="186">
        <f t="shared" si="80"/>
        <v>0</v>
      </c>
      <c r="K268" s="187"/>
      <c r="L268" s="40"/>
      <c r="M268" s="188" t="s">
        <v>1</v>
      </c>
      <c r="N268" s="189" t="s">
        <v>41</v>
      </c>
      <c r="O268" s="72"/>
      <c r="P268" s="190">
        <f t="shared" si="81"/>
        <v>0</v>
      </c>
      <c r="Q268" s="190">
        <v>0</v>
      </c>
      <c r="R268" s="190">
        <f t="shared" si="82"/>
        <v>0</v>
      </c>
      <c r="S268" s="190">
        <v>0</v>
      </c>
      <c r="T268" s="191">
        <f t="shared" si="8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2" t="s">
        <v>140</v>
      </c>
      <c r="AT268" s="192" t="s">
        <v>136</v>
      </c>
      <c r="AU268" s="192" t="s">
        <v>86</v>
      </c>
      <c r="AY268" s="18" t="s">
        <v>135</v>
      </c>
      <c r="BE268" s="193">
        <f t="shared" si="84"/>
        <v>0</v>
      </c>
      <c r="BF268" s="193">
        <f t="shared" si="85"/>
        <v>0</v>
      </c>
      <c r="BG268" s="193">
        <f t="shared" si="86"/>
        <v>0</v>
      </c>
      <c r="BH268" s="193">
        <f t="shared" si="87"/>
        <v>0</v>
      </c>
      <c r="BI268" s="193">
        <f t="shared" si="88"/>
        <v>0</v>
      </c>
      <c r="BJ268" s="18" t="s">
        <v>84</v>
      </c>
      <c r="BK268" s="193">
        <f t="shared" si="89"/>
        <v>0</v>
      </c>
      <c r="BL268" s="18" t="s">
        <v>140</v>
      </c>
      <c r="BM268" s="192" t="s">
        <v>779</v>
      </c>
    </row>
    <row r="269" spans="1:65" s="2" customFormat="1" ht="16.5" customHeight="1">
      <c r="A269" s="35"/>
      <c r="B269" s="36"/>
      <c r="C269" s="180" t="s">
        <v>504</v>
      </c>
      <c r="D269" s="180" t="s">
        <v>136</v>
      </c>
      <c r="E269" s="181" t="s">
        <v>1915</v>
      </c>
      <c r="F269" s="182" t="s">
        <v>1916</v>
      </c>
      <c r="G269" s="183" t="s">
        <v>663</v>
      </c>
      <c r="H269" s="184">
        <v>1</v>
      </c>
      <c r="I269" s="185"/>
      <c r="J269" s="186">
        <f t="shared" si="80"/>
        <v>0</v>
      </c>
      <c r="K269" s="187"/>
      <c r="L269" s="40"/>
      <c r="M269" s="188" t="s">
        <v>1</v>
      </c>
      <c r="N269" s="189" t="s">
        <v>41</v>
      </c>
      <c r="O269" s="72"/>
      <c r="P269" s="190">
        <f t="shared" si="81"/>
        <v>0</v>
      </c>
      <c r="Q269" s="190">
        <v>0</v>
      </c>
      <c r="R269" s="190">
        <f t="shared" si="82"/>
        <v>0</v>
      </c>
      <c r="S269" s="190">
        <v>0</v>
      </c>
      <c r="T269" s="191">
        <f t="shared" si="8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2" t="s">
        <v>140</v>
      </c>
      <c r="AT269" s="192" t="s">
        <v>136</v>
      </c>
      <c r="AU269" s="192" t="s">
        <v>86</v>
      </c>
      <c r="AY269" s="18" t="s">
        <v>135</v>
      </c>
      <c r="BE269" s="193">
        <f t="shared" si="84"/>
        <v>0</v>
      </c>
      <c r="BF269" s="193">
        <f t="shared" si="85"/>
        <v>0</v>
      </c>
      <c r="BG269" s="193">
        <f t="shared" si="86"/>
        <v>0</v>
      </c>
      <c r="BH269" s="193">
        <f t="shared" si="87"/>
        <v>0</v>
      </c>
      <c r="BI269" s="193">
        <f t="shared" si="88"/>
        <v>0</v>
      </c>
      <c r="BJ269" s="18" t="s">
        <v>84</v>
      </c>
      <c r="BK269" s="193">
        <f t="shared" si="89"/>
        <v>0</v>
      </c>
      <c r="BL269" s="18" t="s">
        <v>140</v>
      </c>
      <c r="BM269" s="192" t="s">
        <v>783</v>
      </c>
    </row>
    <row r="270" spans="1:65" s="2" customFormat="1" ht="16.5" customHeight="1">
      <c r="A270" s="35"/>
      <c r="B270" s="36"/>
      <c r="C270" s="180" t="s">
        <v>780</v>
      </c>
      <c r="D270" s="180" t="s">
        <v>136</v>
      </c>
      <c r="E270" s="181" t="s">
        <v>1917</v>
      </c>
      <c r="F270" s="182" t="s">
        <v>1918</v>
      </c>
      <c r="G270" s="183" t="s">
        <v>663</v>
      </c>
      <c r="H270" s="184">
        <v>1</v>
      </c>
      <c r="I270" s="185"/>
      <c r="J270" s="186">
        <f t="shared" si="80"/>
        <v>0</v>
      </c>
      <c r="K270" s="187"/>
      <c r="L270" s="40"/>
      <c r="M270" s="188" t="s">
        <v>1</v>
      </c>
      <c r="N270" s="189" t="s">
        <v>41</v>
      </c>
      <c r="O270" s="72"/>
      <c r="P270" s="190">
        <f t="shared" si="81"/>
        <v>0</v>
      </c>
      <c r="Q270" s="190">
        <v>0</v>
      </c>
      <c r="R270" s="190">
        <f t="shared" si="82"/>
        <v>0</v>
      </c>
      <c r="S270" s="190">
        <v>0</v>
      </c>
      <c r="T270" s="191">
        <f t="shared" si="8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2" t="s">
        <v>140</v>
      </c>
      <c r="AT270" s="192" t="s">
        <v>136</v>
      </c>
      <c r="AU270" s="192" t="s">
        <v>86</v>
      </c>
      <c r="AY270" s="18" t="s">
        <v>135</v>
      </c>
      <c r="BE270" s="193">
        <f t="shared" si="84"/>
        <v>0</v>
      </c>
      <c r="BF270" s="193">
        <f t="shared" si="85"/>
        <v>0</v>
      </c>
      <c r="BG270" s="193">
        <f t="shared" si="86"/>
        <v>0</v>
      </c>
      <c r="BH270" s="193">
        <f t="shared" si="87"/>
        <v>0</v>
      </c>
      <c r="BI270" s="193">
        <f t="shared" si="88"/>
        <v>0</v>
      </c>
      <c r="BJ270" s="18" t="s">
        <v>84</v>
      </c>
      <c r="BK270" s="193">
        <f t="shared" si="89"/>
        <v>0</v>
      </c>
      <c r="BL270" s="18" t="s">
        <v>140</v>
      </c>
      <c r="BM270" s="192" t="s">
        <v>789</v>
      </c>
    </row>
    <row r="271" spans="1:65" s="2" customFormat="1" ht="16.5" customHeight="1">
      <c r="A271" s="35"/>
      <c r="B271" s="36"/>
      <c r="C271" s="180" t="s">
        <v>507</v>
      </c>
      <c r="D271" s="180" t="s">
        <v>136</v>
      </c>
      <c r="E271" s="181" t="s">
        <v>1919</v>
      </c>
      <c r="F271" s="182" t="s">
        <v>1920</v>
      </c>
      <c r="G271" s="183" t="s">
        <v>663</v>
      </c>
      <c r="H271" s="184">
        <v>5</v>
      </c>
      <c r="I271" s="185"/>
      <c r="J271" s="186">
        <f t="shared" si="80"/>
        <v>0</v>
      </c>
      <c r="K271" s="187"/>
      <c r="L271" s="40"/>
      <c r="M271" s="188" t="s">
        <v>1</v>
      </c>
      <c r="N271" s="189" t="s">
        <v>41</v>
      </c>
      <c r="O271" s="72"/>
      <c r="P271" s="190">
        <f t="shared" si="81"/>
        <v>0</v>
      </c>
      <c r="Q271" s="190">
        <v>0</v>
      </c>
      <c r="R271" s="190">
        <f t="shared" si="82"/>
        <v>0</v>
      </c>
      <c r="S271" s="190">
        <v>0</v>
      </c>
      <c r="T271" s="191">
        <f t="shared" si="8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2" t="s">
        <v>140</v>
      </c>
      <c r="AT271" s="192" t="s">
        <v>136</v>
      </c>
      <c r="AU271" s="192" t="s">
        <v>86</v>
      </c>
      <c r="AY271" s="18" t="s">
        <v>135</v>
      </c>
      <c r="BE271" s="193">
        <f t="shared" si="84"/>
        <v>0</v>
      </c>
      <c r="BF271" s="193">
        <f t="shared" si="85"/>
        <v>0</v>
      </c>
      <c r="BG271" s="193">
        <f t="shared" si="86"/>
        <v>0</v>
      </c>
      <c r="BH271" s="193">
        <f t="shared" si="87"/>
        <v>0</v>
      </c>
      <c r="BI271" s="193">
        <f t="shared" si="88"/>
        <v>0</v>
      </c>
      <c r="BJ271" s="18" t="s">
        <v>84</v>
      </c>
      <c r="BK271" s="193">
        <f t="shared" si="89"/>
        <v>0</v>
      </c>
      <c r="BL271" s="18" t="s">
        <v>140</v>
      </c>
      <c r="BM271" s="192" t="s">
        <v>794</v>
      </c>
    </row>
    <row r="272" spans="1:65" s="2" customFormat="1" ht="16.5" customHeight="1">
      <c r="A272" s="35"/>
      <c r="B272" s="36"/>
      <c r="C272" s="180" t="s">
        <v>791</v>
      </c>
      <c r="D272" s="180" t="s">
        <v>136</v>
      </c>
      <c r="E272" s="181" t="s">
        <v>1921</v>
      </c>
      <c r="F272" s="182" t="s">
        <v>1922</v>
      </c>
      <c r="G272" s="183" t="s">
        <v>663</v>
      </c>
      <c r="H272" s="184">
        <v>1</v>
      </c>
      <c r="I272" s="185"/>
      <c r="J272" s="186">
        <f t="shared" si="80"/>
        <v>0</v>
      </c>
      <c r="K272" s="187"/>
      <c r="L272" s="40"/>
      <c r="M272" s="188" t="s">
        <v>1</v>
      </c>
      <c r="N272" s="189" t="s">
        <v>41</v>
      </c>
      <c r="O272" s="72"/>
      <c r="P272" s="190">
        <f t="shared" si="81"/>
        <v>0</v>
      </c>
      <c r="Q272" s="190">
        <v>0</v>
      </c>
      <c r="R272" s="190">
        <f t="shared" si="82"/>
        <v>0</v>
      </c>
      <c r="S272" s="190">
        <v>0</v>
      </c>
      <c r="T272" s="191">
        <f t="shared" si="8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2" t="s">
        <v>140</v>
      </c>
      <c r="AT272" s="192" t="s">
        <v>136</v>
      </c>
      <c r="AU272" s="192" t="s">
        <v>86</v>
      </c>
      <c r="AY272" s="18" t="s">
        <v>135</v>
      </c>
      <c r="BE272" s="193">
        <f t="shared" si="84"/>
        <v>0</v>
      </c>
      <c r="BF272" s="193">
        <f t="shared" si="85"/>
        <v>0</v>
      </c>
      <c r="BG272" s="193">
        <f t="shared" si="86"/>
        <v>0</v>
      </c>
      <c r="BH272" s="193">
        <f t="shared" si="87"/>
        <v>0</v>
      </c>
      <c r="BI272" s="193">
        <f t="shared" si="88"/>
        <v>0</v>
      </c>
      <c r="BJ272" s="18" t="s">
        <v>84</v>
      </c>
      <c r="BK272" s="193">
        <f t="shared" si="89"/>
        <v>0</v>
      </c>
      <c r="BL272" s="18" t="s">
        <v>140</v>
      </c>
      <c r="BM272" s="192" t="s">
        <v>797</v>
      </c>
    </row>
    <row r="273" spans="1:65" s="2" customFormat="1" ht="16.5" customHeight="1">
      <c r="A273" s="35"/>
      <c r="B273" s="36"/>
      <c r="C273" s="180" t="s">
        <v>511</v>
      </c>
      <c r="D273" s="180" t="s">
        <v>136</v>
      </c>
      <c r="E273" s="181" t="s">
        <v>1923</v>
      </c>
      <c r="F273" s="182" t="s">
        <v>1924</v>
      </c>
      <c r="G273" s="183" t="s">
        <v>663</v>
      </c>
      <c r="H273" s="184">
        <v>11</v>
      </c>
      <c r="I273" s="185"/>
      <c r="J273" s="186">
        <f t="shared" si="80"/>
        <v>0</v>
      </c>
      <c r="K273" s="187"/>
      <c r="L273" s="40"/>
      <c r="M273" s="188" t="s">
        <v>1</v>
      </c>
      <c r="N273" s="189" t="s">
        <v>41</v>
      </c>
      <c r="O273" s="72"/>
      <c r="P273" s="190">
        <f t="shared" si="81"/>
        <v>0</v>
      </c>
      <c r="Q273" s="190">
        <v>0</v>
      </c>
      <c r="R273" s="190">
        <f t="shared" si="82"/>
        <v>0</v>
      </c>
      <c r="S273" s="190">
        <v>0</v>
      </c>
      <c r="T273" s="191">
        <f t="shared" si="8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2" t="s">
        <v>140</v>
      </c>
      <c r="AT273" s="192" t="s">
        <v>136</v>
      </c>
      <c r="AU273" s="192" t="s">
        <v>86</v>
      </c>
      <c r="AY273" s="18" t="s">
        <v>135</v>
      </c>
      <c r="BE273" s="193">
        <f t="shared" si="84"/>
        <v>0</v>
      </c>
      <c r="BF273" s="193">
        <f t="shared" si="85"/>
        <v>0</v>
      </c>
      <c r="BG273" s="193">
        <f t="shared" si="86"/>
        <v>0</v>
      </c>
      <c r="BH273" s="193">
        <f t="shared" si="87"/>
        <v>0</v>
      </c>
      <c r="BI273" s="193">
        <f t="shared" si="88"/>
        <v>0</v>
      </c>
      <c r="BJ273" s="18" t="s">
        <v>84</v>
      </c>
      <c r="BK273" s="193">
        <f t="shared" si="89"/>
        <v>0</v>
      </c>
      <c r="BL273" s="18" t="s">
        <v>140</v>
      </c>
      <c r="BM273" s="192" t="s">
        <v>801</v>
      </c>
    </row>
    <row r="274" spans="1:65" s="2" customFormat="1" ht="16.5" customHeight="1">
      <c r="A274" s="35"/>
      <c r="B274" s="36"/>
      <c r="C274" s="180" t="s">
        <v>798</v>
      </c>
      <c r="D274" s="180" t="s">
        <v>136</v>
      </c>
      <c r="E274" s="181" t="s">
        <v>1925</v>
      </c>
      <c r="F274" s="182" t="s">
        <v>1926</v>
      </c>
      <c r="G274" s="183" t="s">
        <v>663</v>
      </c>
      <c r="H274" s="184">
        <v>24</v>
      </c>
      <c r="I274" s="185"/>
      <c r="J274" s="186">
        <f t="shared" si="80"/>
        <v>0</v>
      </c>
      <c r="K274" s="187"/>
      <c r="L274" s="40"/>
      <c r="M274" s="188" t="s">
        <v>1</v>
      </c>
      <c r="N274" s="189" t="s">
        <v>41</v>
      </c>
      <c r="O274" s="72"/>
      <c r="P274" s="190">
        <f t="shared" si="81"/>
        <v>0</v>
      </c>
      <c r="Q274" s="190">
        <v>0</v>
      </c>
      <c r="R274" s="190">
        <f t="shared" si="82"/>
        <v>0</v>
      </c>
      <c r="S274" s="190">
        <v>0</v>
      </c>
      <c r="T274" s="191">
        <f t="shared" si="8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2" t="s">
        <v>140</v>
      </c>
      <c r="AT274" s="192" t="s">
        <v>136</v>
      </c>
      <c r="AU274" s="192" t="s">
        <v>86</v>
      </c>
      <c r="AY274" s="18" t="s">
        <v>135</v>
      </c>
      <c r="BE274" s="193">
        <f t="shared" si="84"/>
        <v>0</v>
      </c>
      <c r="BF274" s="193">
        <f t="shared" si="85"/>
        <v>0</v>
      </c>
      <c r="BG274" s="193">
        <f t="shared" si="86"/>
        <v>0</v>
      </c>
      <c r="BH274" s="193">
        <f t="shared" si="87"/>
        <v>0</v>
      </c>
      <c r="BI274" s="193">
        <f t="shared" si="88"/>
        <v>0</v>
      </c>
      <c r="BJ274" s="18" t="s">
        <v>84</v>
      </c>
      <c r="BK274" s="193">
        <f t="shared" si="89"/>
        <v>0</v>
      </c>
      <c r="BL274" s="18" t="s">
        <v>140</v>
      </c>
      <c r="BM274" s="192" t="s">
        <v>807</v>
      </c>
    </row>
    <row r="275" spans="1:65" s="2" customFormat="1" ht="16.5" customHeight="1">
      <c r="A275" s="35"/>
      <c r="B275" s="36"/>
      <c r="C275" s="180" t="s">
        <v>514</v>
      </c>
      <c r="D275" s="180" t="s">
        <v>136</v>
      </c>
      <c r="E275" s="181" t="s">
        <v>1927</v>
      </c>
      <c r="F275" s="182" t="s">
        <v>1928</v>
      </c>
      <c r="G275" s="183" t="s">
        <v>663</v>
      </c>
      <c r="H275" s="184">
        <v>7</v>
      </c>
      <c r="I275" s="185"/>
      <c r="J275" s="186">
        <f t="shared" si="80"/>
        <v>0</v>
      </c>
      <c r="K275" s="187"/>
      <c r="L275" s="40"/>
      <c r="M275" s="188" t="s">
        <v>1</v>
      </c>
      <c r="N275" s="189" t="s">
        <v>41</v>
      </c>
      <c r="O275" s="72"/>
      <c r="P275" s="190">
        <f t="shared" si="81"/>
        <v>0</v>
      </c>
      <c r="Q275" s="190">
        <v>0</v>
      </c>
      <c r="R275" s="190">
        <f t="shared" si="82"/>
        <v>0</v>
      </c>
      <c r="S275" s="190">
        <v>0</v>
      </c>
      <c r="T275" s="191">
        <f t="shared" si="8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2" t="s">
        <v>140</v>
      </c>
      <c r="AT275" s="192" t="s">
        <v>136</v>
      </c>
      <c r="AU275" s="192" t="s">
        <v>86</v>
      </c>
      <c r="AY275" s="18" t="s">
        <v>135</v>
      </c>
      <c r="BE275" s="193">
        <f t="shared" si="84"/>
        <v>0</v>
      </c>
      <c r="BF275" s="193">
        <f t="shared" si="85"/>
        <v>0</v>
      </c>
      <c r="BG275" s="193">
        <f t="shared" si="86"/>
        <v>0</v>
      </c>
      <c r="BH275" s="193">
        <f t="shared" si="87"/>
        <v>0</v>
      </c>
      <c r="BI275" s="193">
        <f t="shared" si="88"/>
        <v>0</v>
      </c>
      <c r="BJ275" s="18" t="s">
        <v>84</v>
      </c>
      <c r="BK275" s="193">
        <f t="shared" si="89"/>
        <v>0</v>
      </c>
      <c r="BL275" s="18" t="s">
        <v>140</v>
      </c>
      <c r="BM275" s="192" t="s">
        <v>813</v>
      </c>
    </row>
    <row r="276" spans="1:65" s="2" customFormat="1" ht="16.5" customHeight="1">
      <c r="A276" s="35"/>
      <c r="B276" s="36"/>
      <c r="C276" s="180" t="s">
        <v>810</v>
      </c>
      <c r="D276" s="180" t="s">
        <v>136</v>
      </c>
      <c r="E276" s="181" t="s">
        <v>1929</v>
      </c>
      <c r="F276" s="182" t="s">
        <v>1930</v>
      </c>
      <c r="G276" s="183" t="s">
        <v>663</v>
      </c>
      <c r="H276" s="184">
        <v>2</v>
      </c>
      <c r="I276" s="185"/>
      <c r="J276" s="186">
        <f t="shared" si="80"/>
        <v>0</v>
      </c>
      <c r="K276" s="187"/>
      <c r="L276" s="40"/>
      <c r="M276" s="188" t="s">
        <v>1</v>
      </c>
      <c r="N276" s="189" t="s">
        <v>41</v>
      </c>
      <c r="O276" s="72"/>
      <c r="P276" s="190">
        <f t="shared" si="81"/>
        <v>0</v>
      </c>
      <c r="Q276" s="190">
        <v>0</v>
      </c>
      <c r="R276" s="190">
        <f t="shared" si="82"/>
        <v>0</v>
      </c>
      <c r="S276" s="190">
        <v>0</v>
      </c>
      <c r="T276" s="191">
        <f t="shared" si="8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2" t="s">
        <v>140</v>
      </c>
      <c r="AT276" s="192" t="s">
        <v>136</v>
      </c>
      <c r="AU276" s="192" t="s">
        <v>86</v>
      </c>
      <c r="AY276" s="18" t="s">
        <v>135</v>
      </c>
      <c r="BE276" s="193">
        <f t="shared" si="84"/>
        <v>0</v>
      </c>
      <c r="BF276" s="193">
        <f t="shared" si="85"/>
        <v>0</v>
      </c>
      <c r="BG276" s="193">
        <f t="shared" si="86"/>
        <v>0</v>
      </c>
      <c r="BH276" s="193">
        <f t="shared" si="87"/>
        <v>0</v>
      </c>
      <c r="BI276" s="193">
        <f t="shared" si="88"/>
        <v>0</v>
      </c>
      <c r="BJ276" s="18" t="s">
        <v>84</v>
      </c>
      <c r="BK276" s="193">
        <f t="shared" si="89"/>
        <v>0</v>
      </c>
      <c r="BL276" s="18" t="s">
        <v>140</v>
      </c>
      <c r="BM276" s="192" t="s">
        <v>816</v>
      </c>
    </row>
    <row r="277" spans="1:65" s="2" customFormat="1" ht="16.5" customHeight="1">
      <c r="A277" s="35"/>
      <c r="B277" s="36"/>
      <c r="C277" s="180" t="s">
        <v>518</v>
      </c>
      <c r="D277" s="180" t="s">
        <v>136</v>
      </c>
      <c r="E277" s="181" t="s">
        <v>1931</v>
      </c>
      <c r="F277" s="182" t="s">
        <v>1932</v>
      </c>
      <c r="G277" s="183" t="s">
        <v>663</v>
      </c>
      <c r="H277" s="184">
        <v>1</v>
      </c>
      <c r="I277" s="185"/>
      <c r="J277" s="186">
        <f t="shared" si="80"/>
        <v>0</v>
      </c>
      <c r="K277" s="187"/>
      <c r="L277" s="40"/>
      <c r="M277" s="188" t="s">
        <v>1</v>
      </c>
      <c r="N277" s="189" t="s">
        <v>41</v>
      </c>
      <c r="O277" s="72"/>
      <c r="P277" s="190">
        <f t="shared" si="81"/>
        <v>0</v>
      </c>
      <c r="Q277" s="190">
        <v>0</v>
      </c>
      <c r="R277" s="190">
        <f t="shared" si="82"/>
        <v>0</v>
      </c>
      <c r="S277" s="190">
        <v>0</v>
      </c>
      <c r="T277" s="191">
        <f t="shared" si="8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140</v>
      </c>
      <c r="AT277" s="192" t="s">
        <v>136</v>
      </c>
      <c r="AU277" s="192" t="s">
        <v>86</v>
      </c>
      <c r="AY277" s="18" t="s">
        <v>135</v>
      </c>
      <c r="BE277" s="193">
        <f t="shared" si="84"/>
        <v>0</v>
      </c>
      <c r="BF277" s="193">
        <f t="shared" si="85"/>
        <v>0</v>
      </c>
      <c r="BG277" s="193">
        <f t="shared" si="86"/>
        <v>0</v>
      </c>
      <c r="BH277" s="193">
        <f t="shared" si="87"/>
        <v>0</v>
      </c>
      <c r="BI277" s="193">
        <f t="shared" si="88"/>
        <v>0</v>
      </c>
      <c r="BJ277" s="18" t="s">
        <v>84</v>
      </c>
      <c r="BK277" s="193">
        <f t="shared" si="89"/>
        <v>0</v>
      </c>
      <c r="BL277" s="18" t="s">
        <v>140</v>
      </c>
      <c r="BM277" s="192" t="s">
        <v>821</v>
      </c>
    </row>
    <row r="278" spans="1:65" s="2" customFormat="1" ht="16.5" customHeight="1">
      <c r="A278" s="35"/>
      <c r="B278" s="36"/>
      <c r="C278" s="180" t="s">
        <v>818</v>
      </c>
      <c r="D278" s="180" t="s">
        <v>136</v>
      </c>
      <c r="E278" s="181" t="s">
        <v>1933</v>
      </c>
      <c r="F278" s="182" t="s">
        <v>1934</v>
      </c>
      <c r="G278" s="183" t="s">
        <v>663</v>
      </c>
      <c r="H278" s="184">
        <v>7</v>
      </c>
      <c r="I278" s="185"/>
      <c r="J278" s="186">
        <f t="shared" si="80"/>
        <v>0</v>
      </c>
      <c r="K278" s="187"/>
      <c r="L278" s="40"/>
      <c r="M278" s="188" t="s">
        <v>1</v>
      </c>
      <c r="N278" s="189" t="s">
        <v>41</v>
      </c>
      <c r="O278" s="72"/>
      <c r="P278" s="190">
        <f t="shared" si="81"/>
        <v>0</v>
      </c>
      <c r="Q278" s="190">
        <v>0</v>
      </c>
      <c r="R278" s="190">
        <f t="shared" si="82"/>
        <v>0</v>
      </c>
      <c r="S278" s="190">
        <v>0</v>
      </c>
      <c r="T278" s="191">
        <f t="shared" si="8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140</v>
      </c>
      <c r="AT278" s="192" t="s">
        <v>136</v>
      </c>
      <c r="AU278" s="192" t="s">
        <v>86</v>
      </c>
      <c r="AY278" s="18" t="s">
        <v>135</v>
      </c>
      <c r="BE278" s="193">
        <f t="shared" si="84"/>
        <v>0</v>
      </c>
      <c r="BF278" s="193">
        <f t="shared" si="85"/>
        <v>0</v>
      </c>
      <c r="BG278" s="193">
        <f t="shared" si="86"/>
        <v>0</v>
      </c>
      <c r="BH278" s="193">
        <f t="shared" si="87"/>
        <v>0</v>
      </c>
      <c r="BI278" s="193">
        <f t="shared" si="88"/>
        <v>0</v>
      </c>
      <c r="BJ278" s="18" t="s">
        <v>84</v>
      </c>
      <c r="BK278" s="193">
        <f t="shared" si="89"/>
        <v>0</v>
      </c>
      <c r="BL278" s="18" t="s">
        <v>140</v>
      </c>
      <c r="BM278" s="192" t="s">
        <v>824</v>
      </c>
    </row>
    <row r="279" spans="1:65" s="2" customFormat="1" ht="16.5" customHeight="1">
      <c r="A279" s="35"/>
      <c r="B279" s="36"/>
      <c r="C279" s="180" t="s">
        <v>521</v>
      </c>
      <c r="D279" s="180" t="s">
        <v>136</v>
      </c>
      <c r="E279" s="181" t="s">
        <v>1935</v>
      </c>
      <c r="F279" s="182" t="s">
        <v>1936</v>
      </c>
      <c r="G279" s="183" t="s">
        <v>663</v>
      </c>
      <c r="H279" s="184">
        <v>7</v>
      </c>
      <c r="I279" s="185"/>
      <c r="J279" s="186">
        <f t="shared" si="80"/>
        <v>0</v>
      </c>
      <c r="K279" s="187"/>
      <c r="L279" s="40"/>
      <c r="M279" s="188" t="s">
        <v>1</v>
      </c>
      <c r="N279" s="189" t="s">
        <v>41</v>
      </c>
      <c r="O279" s="72"/>
      <c r="P279" s="190">
        <f t="shared" si="81"/>
        <v>0</v>
      </c>
      <c r="Q279" s="190">
        <v>0</v>
      </c>
      <c r="R279" s="190">
        <f t="shared" si="82"/>
        <v>0</v>
      </c>
      <c r="S279" s="190">
        <v>0</v>
      </c>
      <c r="T279" s="191">
        <f t="shared" si="8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2" t="s">
        <v>140</v>
      </c>
      <c r="AT279" s="192" t="s">
        <v>136</v>
      </c>
      <c r="AU279" s="192" t="s">
        <v>86</v>
      </c>
      <c r="AY279" s="18" t="s">
        <v>135</v>
      </c>
      <c r="BE279" s="193">
        <f t="shared" si="84"/>
        <v>0</v>
      </c>
      <c r="BF279" s="193">
        <f t="shared" si="85"/>
        <v>0</v>
      </c>
      <c r="BG279" s="193">
        <f t="shared" si="86"/>
        <v>0</v>
      </c>
      <c r="BH279" s="193">
        <f t="shared" si="87"/>
        <v>0</v>
      </c>
      <c r="BI279" s="193">
        <f t="shared" si="88"/>
        <v>0</v>
      </c>
      <c r="BJ279" s="18" t="s">
        <v>84</v>
      </c>
      <c r="BK279" s="193">
        <f t="shared" si="89"/>
        <v>0</v>
      </c>
      <c r="BL279" s="18" t="s">
        <v>140</v>
      </c>
      <c r="BM279" s="192" t="s">
        <v>829</v>
      </c>
    </row>
    <row r="280" spans="1:65" s="2" customFormat="1" ht="16.5" customHeight="1">
      <c r="A280" s="35"/>
      <c r="B280" s="36"/>
      <c r="C280" s="180" t="s">
        <v>826</v>
      </c>
      <c r="D280" s="180" t="s">
        <v>136</v>
      </c>
      <c r="E280" s="181" t="s">
        <v>1937</v>
      </c>
      <c r="F280" s="182" t="s">
        <v>1938</v>
      </c>
      <c r="G280" s="183" t="s">
        <v>663</v>
      </c>
      <c r="H280" s="184">
        <v>6</v>
      </c>
      <c r="I280" s="185"/>
      <c r="J280" s="186">
        <f t="shared" si="80"/>
        <v>0</v>
      </c>
      <c r="K280" s="187"/>
      <c r="L280" s="40"/>
      <c r="M280" s="188" t="s">
        <v>1</v>
      </c>
      <c r="N280" s="189" t="s">
        <v>41</v>
      </c>
      <c r="O280" s="72"/>
      <c r="P280" s="190">
        <f t="shared" si="81"/>
        <v>0</v>
      </c>
      <c r="Q280" s="190">
        <v>0</v>
      </c>
      <c r="R280" s="190">
        <f t="shared" si="82"/>
        <v>0</v>
      </c>
      <c r="S280" s="190">
        <v>0</v>
      </c>
      <c r="T280" s="191">
        <f t="shared" si="8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2" t="s">
        <v>140</v>
      </c>
      <c r="AT280" s="192" t="s">
        <v>136</v>
      </c>
      <c r="AU280" s="192" t="s">
        <v>86</v>
      </c>
      <c r="AY280" s="18" t="s">
        <v>135</v>
      </c>
      <c r="BE280" s="193">
        <f t="shared" si="84"/>
        <v>0</v>
      </c>
      <c r="BF280" s="193">
        <f t="shared" si="85"/>
        <v>0</v>
      </c>
      <c r="BG280" s="193">
        <f t="shared" si="86"/>
        <v>0</v>
      </c>
      <c r="BH280" s="193">
        <f t="shared" si="87"/>
        <v>0</v>
      </c>
      <c r="BI280" s="193">
        <f t="shared" si="88"/>
        <v>0</v>
      </c>
      <c r="BJ280" s="18" t="s">
        <v>84</v>
      </c>
      <c r="BK280" s="193">
        <f t="shared" si="89"/>
        <v>0</v>
      </c>
      <c r="BL280" s="18" t="s">
        <v>140</v>
      </c>
      <c r="BM280" s="192" t="s">
        <v>833</v>
      </c>
    </row>
    <row r="281" spans="1:65" s="2" customFormat="1" ht="16.5" customHeight="1">
      <c r="A281" s="35"/>
      <c r="B281" s="36"/>
      <c r="C281" s="180" t="s">
        <v>526</v>
      </c>
      <c r="D281" s="180" t="s">
        <v>136</v>
      </c>
      <c r="E281" s="181" t="s">
        <v>1939</v>
      </c>
      <c r="F281" s="182" t="s">
        <v>1940</v>
      </c>
      <c r="G281" s="183" t="s">
        <v>663</v>
      </c>
      <c r="H281" s="184">
        <v>6</v>
      </c>
      <c r="I281" s="185"/>
      <c r="J281" s="186">
        <f t="shared" si="80"/>
        <v>0</v>
      </c>
      <c r="K281" s="187"/>
      <c r="L281" s="40"/>
      <c r="M281" s="188" t="s">
        <v>1</v>
      </c>
      <c r="N281" s="189" t="s">
        <v>41</v>
      </c>
      <c r="O281" s="72"/>
      <c r="P281" s="190">
        <f t="shared" si="81"/>
        <v>0</v>
      </c>
      <c r="Q281" s="190">
        <v>0</v>
      </c>
      <c r="R281" s="190">
        <f t="shared" si="82"/>
        <v>0</v>
      </c>
      <c r="S281" s="190">
        <v>0</v>
      </c>
      <c r="T281" s="191">
        <f t="shared" si="8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2" t="s">
        <v>140</v>
      </c>
      <c r="AT281" s="192" t="s">
        <v>136</v>
      </c>
      <c r="AU281" s="192" t="s">
        <v>86</v>
      </c>
      <c r="AY281" s="18" t="s">
        <v>135</v>
      </c>
      <c r="BE281" s="193">
        <f t="shared" si="84"/>
        <v>0</v>
      </c>
      <c r="BF281" s="193">
        <f t="shared" si="85"/>
        <v>0</v>
      </c>
      <c r="BG281" s="193">
        <f t="shared" si="86"/>
        <v>0</v>
      </c>
      <c r="BH281" s="193">
        <f t="shared" si="87"/>
        <v>0</v>
      </c>
      <c r="BI281" s="193">
        <f t="shared" si="88"/>
        <v>0</v>
      </c>
      <c r="BJ281" s="18" t="s">
        <v>84</v>
      </c>
      <c r="BK281" s="193">
        <f t="shared" si="89"/>
        <v>0</v>
      </c>
      <c r="BL281" s="18" t="s">
        <v>140</v>
      </c>
      <c r="BM281" s="192" t="s">
        <v>837</v>
      </c>
    </row>
    <row r="282" spans="1:65" s="2" customFormat="1" ht="16.5" customHeight="1">
      <c r="A282" s="35"/>
      <c r="B282" s="36"/>
      <c r="C282" s="180" t="s">
        <v>834</v>
      </c>
      <c r="D282" s="180" t="s">
        <v>136</v>
      </c>
      <c r="E282" s="181" t="s">
        <v>1941</v>
      </c>
      <c r="F282" s="182" t="s">
        <v>1942</v>
      </c>
      <c r="G282" s="183" t="s">
        <v>663</v>
      </c>
      <c r="H282" s="184">
        <v>5</v>
      </c>
      <c r="I282" s="185"/>
      <c r="J282" s="186">
        <f t="shared" si="80"/>
        <v>0</v>
      </c>
      <c r="K282" s="187"/>
      <c r="L282" s="40"/>
      <c r="M282" s="188" t="s">
        <v>1</v>
      </c>
      <c r="N282" s="189" t="s">
        <v>41</v>
      </c>
      <c r="O282" s="72"/>
      <c r="P282" s="190">
        <f t="shared" si="81"/>
        <v>0</v>
      </c>
      <c r="Q282" s="190">
        <v>0</v>
      </c>
      <c r="R282" s="190">
        <f t="shared" si="82"/>
        <v>0</v>
      </c>
      <c r="S282" s="190">
        <v>0</v>
      </c>
      <c r="T282" s="191">
        <f t="shared" si="8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2" t="s">
        <v>140</v>
      </c>
      <c r="AT282" s="192" t="s">
        <v>136</v>
      </c>
      <c r="AU282" s="192" t="s">
        <v>86</v>
      </c>
      <c r="AY282" s="18" t="s">
        <v>135</v>
      </c>
      <c r="BE282" s="193">
        <f t="shared" si="84"/>
        <v>0</v>
      </c>
      <c r="BF282" s="193">
        <f t="shared" si="85"/>
        <v>0</v>
      </c>
      <c r="BG282" s="193">
        <f t="shared" si="86"/>
        <v>0</v>
      </c>
      <c r="BH282" s="193">
        <f t="shared" si="87"/>
        <v>0</v>
      </c>
      <c r="BI282" s="193">
        <f t="shared" si="88"/>
        <v>0</v>
      </c>
      <c r="BJ282" s="18" t="s">
        <v>84</v>
      </c>
      <c r="BK282" s="193">
        <f t="shared" si="89"/>
        <v>0</v>
      </c>
      <c r="BL282" s="18" t="s">
        <v>140</v>
      </c>
      <c r="BM282" s="192" t="s">
        <v>844</v>
      </c>
    </row>
    <row r="283" spans="1:65" s="2" customFormat="1" ht="16.5" customHeight="1">
      <c r="A283" s="35"/>
      <c r="B283" s="36"/>
      <c r="C283" s="180" t="s">
        <v>529</v>
      </c>
      <c r="D283" s="180" t="s">
        <v>136</v>
      </c>
      <c r="E283" s="181" t="s">
        <v>1943</v>
      </c>
      <c r="F283" s="182" t="s">
        <v>1944</v>
      </c>
      <c r="G283" s="183" t="s">
        <v>663</v>
      </c>
      <c r="H283" s="184">
        <v>6</v>
      </c>
      <c r="I283" s="185"/>
      <c r="J283" s="186">
        <f t="shared" si="80"/>
        <v>0</v>
      </c>
      <c r="K283" s="187"/>
      <c r="L283" s="40"/>
      <c r="M283" s="188" t="s">
        <v>1</v>
      </c>
      <c r="N283" s="189" t="s">
        <v>41</v>
      </c>
      <c r="O283" s="72"/>
      <c r="P283" s="190">
        <f t="shared" si="81"/>
        <v>0</v>
      </c>
      <c r="Q283" s="190">
        <v>0</v>
      </c>
      <c r="R283" s="190">
        <f t="shared" si="82"/>
        <v>0</v>
      </c>
      <c r="S283" s="190">
        <v>0</v>
      </c>
      <c r="T283" s="191">
        <f t="shared" si="8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140</v>
      </c>
      <c r="AT283" s="192" t="s">
        <v>136</v>
      </c>
      <c r="AU283" s="192" t="s">
        <v>86</v>
      </c>
      <c r="AY283" s="18" t="s">
        <v>135</v>
      </c>
      <c r="BE283" s="193">
        <f t="shared" si="84"/>
        <v>0</v>
      </c>
      <c r="BF283" s="193">
        <f t="shared" si="85"/>
        <v>0</v>
      </c>
      <c r="BG283" s="193">
        <f t="shared" si="86"/>
        <v>0</v>
      </c>
      <c r="BH283" s="193">
        <f t="shared" si="87"/>
        <v>0</v>
      </c>
      <c r="BI283" s="193">
        <f t="shared" si="88"/>
        <v>0</v>
      </c>
      <c r="BJ283" s="18" t="s">
        <v>84</v>
      </c>
      <c r="BK283" s="193">
        <f t="shared" si="89"/>
        <v>0</v>
      </c>
      <c r="BL283" s="18" t="s">
        <v>140</v>
      </c>
      <c r="BM283" s="192" t="s">
        <v>849</v>
      </c>
    </row>
    <row r="284" spans="1:65" s="2" customFormat="1" ht="16.5" customHeight="1">
      <c r="A284" s="35"/>
      <c r="B284" s="36"/>
      <c r="C284" s="180" t="s">
        <v>846</v>
      </c>
      <c r="D284" s="180" t="s">
        <v>136</v>
      </c>
      <c r="E284" s="181" t="s">
        <v>1945</v>
      </c>
      <c r="F284" s="182" t="s">
        <v>1946</v>
      </c>
      <c r="G284" s="183" t="s">
        <v>663</v>
      </c>
      <c r="H284" s="184">
        <v>7</v>
      </c>
      <c r="I284" s="185"/>
      <c r="J284" s="186">
        <f t="shared" si="80"/>
        <v>0</v>
      </c>
      <c r="K284" s="187"/>
      <c r="L284" s="40"/>
      <c r="M284" s="188" t="s">
        <v>1</v>
      </c>
      <c r="N284" s="189" t="s">
        <v>41</v>
      </c>
      <c r="O284" s="72"/>
      <c r="P284" s="190">
        <f t="shared" si="81"/>
        <v>0</v>
      </c>
      <c r="Q284" s="190">
        <v>0</v>
      </c>
      <c r="R284" s="190">
        <f t="shared" si="82"/>
        <v>0</v>
      </c>
      <c r="S284" s="190">
        <v>0</v>
      </c>
      <c r="T284" s="191">
        <f t="shared" si="8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2" t="s">
        <v>140</v>
      </c>
      <c r="AT284" s="192" t="s">
        <v>136</v>
      </c>
      <c r="AU284" s="192" t="s">
        <v>86</v>
      </c>
      <c r="AY284" s="18" t="s">
        <v>135</v>
      </c>
      <c r="BE284" s="193">
        <f t="shared" si="84"/>
        <v>0</v>
      </c>
      <c r="BF284" s="193">
        <f t="shared" si="85"/>
        <v>0</v>
      </c>
      <c r="BG284" s="193">
        <f t="shared" si="86"/>
        <v>0</v>
      </c>
      <c r="BH284" s="193">
        <f t="shared" si="87"/>
        <v>0</v>
      </c>
      <c r="BI284" s="193">
        <f t="shared" si="88"/>
        <v>0</v>
      </c>
      <c r="BJ284" s="18" t="s">
        <v>84</v>
      </c>
      <c r="BK284" s="193">
        <f t="shared" si="89"/>
        <v>0</v>
      </c>
      <c r="BL284" s="18" t="s">
        <v>140</v>
      </c>
      <c r="BM284" s="192" t="s">
        <v>852</v>
      </c>
    </row>
    <row r="285" spans="1:65" s="2" customFormat="1" ht="16.5" customHeight="1">
      <c r="A285" s="35"/>
      <c r="B285" s="36"/>
      <c r="C285" s="180" t="s">
        <v>535</v>
      </c>
      <c r="D285" s="180" t="s">
        <v>136</v>
      </c>
      <c r="E285" s="181" t="s">
        <v>1947</v>
      </c>
      <c r="F285" s="182" t="s">
        <v>1948</v>
      </c>
      <c r="G285" s="183" t="s">
        <v>663</v>
      </c>
      <c r="H285" s="184">
        <v>2</v>
      </c>
      <c r="I285" s="185"/>
      <c r="J285" s="186">
        <f t="shared" si="80"/>
        <v>0</v>
      </c>
      <c r="K285" s="187"/>
      <c r="L285" s="40"/>
      <c r="M285" s="199" t="s">
        <v>1</v>
      </c>
      <c r="N285" s="200" t="s">
        <v>41</v>
      </c>
      <c r="O285" s="201"/>
      <c r="P285" s="202">
        <f t="shared" si="81"/>
        <v>0</v>
      </c>
      <c r="Q285" s="202">
        <v>0</v>
      </c>
      <c r="R285" s="202">
        <f t="shared" si="82"/>
        <v>0</v>
      </c>
      <c r="S285" s="202">
        <v>0</v>
      </c>
      <c r="T285" s="203">
        <f t="shared" si="8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2" t="s">
        <v>140</v>
      </c>
      <c r="AT285" s="192" t="s">
        <v>136</v>
      </c>
      <c r="AU285" s="192" t="s">
        <v>86</v>
      </c>
      <c r="AY285" s="18" t="s">
        <v>135</v>
      </c>
      <c r="BE285" s="193">
        <f t="shared" si="84"/>
        <v>0</v>
      </c>
      <c r="BF285" s="193">
        <f t="shared" si="85"/>
        <v>0</v>
      </c>
      <c r="BG285" s="193">
        <f t="shared" si="86"/>
        <v>0</v>
      </c>
      <c r="BH285" s="193">
        <f t="shared" si="87"/>
        <v>0</v>
      </c>
      <c r="BI285" s="193">
        <f t="shared" si="88"/>
        <v>0</v>
      </c>
      <c r="BJ285" s="18" t="s">
        <v>84</v>
      </c>
      <c r="BK285" s="193">
        <f t="shared" si="89"/>
        <v>0</v>
      </c>
      <c r="BL285" s="18" t="s">
        <v>140</v>
      </c>
      <c r="BM285" s="192" t="s">
        <v>856</v>
      </c>
    </row>
    <row r="286" spans="1:31" s="2" customFormat="1" ht="6.95" customHeight="1">
      <c r="A286" s="35"/>
      <c r="B286" s="55"/>
      <c r="C286" s="56"/>
      <c r="D286" s="56"/>
      <c r="E286" s="56"/>
      <c r="F286" s="56"/>
      <c r="G286" s="56"/>
      <c r="H286" s="56"/>
      <c r="I286" s="56"/>
      <c r="J286" s="56"/>
      <c r="K286" s="56"/>
      <c r="L286" s="40"/>
      <c r="M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</sheetData>
  <sheetProtection algorithmName="SHA-512" hashValue="PEgMjPVFL8ckPpI0/O0XSHF7yFim1Wbwhr7rq2xEVFc9saUSCgA7cA9xupeMcQ0j1kvXsArzf2vH6krGT12X6A==" saltValue="X/Sc74gYz3ZCzk+ONM8/XvoyzGp8kNxhxfQNI/6iIEXTNRa5e0ocG9tzS2EZgOFLFTntFrA2KLsU3a6JIdBkxQ==" spinCount="100000" sheet="1" objects="1" scenarios="1" formatColumns="0" formatRows="0" autoFilter="0"/>
  <autoFilter ref="C137:K285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1949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ROUND((SUM(BE125:BE213)),2)</f>
        <v>0</v>
      </c>
      <c r="G33" s="35"/>
      <c r="H33" s="35"/>
      <c r="I33" s="125">
        <v>0.21</v>
      </c>
      <c r="J33" s="124">
        <f>ROUND(((SUM(BE125:BE213))*I33),2)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ROUND((SUM(BF125:BF213)),2)</f>
        <v>0</v>
      </c>
      <c r="G34" s="35"/>
      <c r="H34" s="35"/>
      <c r="I34" s="125">
        <v>0.15</v>
      </c>
      <c r="J34" s="124">
        <f>ROUND(((SUM(BF125:BF213))*I34),2)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ROUND((SUM(BG125:BG213)),2)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ROUND((SUM(BH125:BH213)),2)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ROUND((SUM(BI125:BI213)),2)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04 - Vzduchotechnika a ústřední topení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203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2" customFormat="1" ht="19.9" customHeight="1">
      <c r="B98" s="204"/>
      <c r="C98" s="205"/>
      <c r="D98" s="206" t="s">
        <v>211</v>
      </c>
      <c r="E98" s="207"/>
      <c r="F98" s="207"/>
      <c r="G98" s="207"/>
      <c r="H98" s="207"/>
      <c r="I98" s="207"/>
      <c r="J98" s="208">
        <f>J127</f>
        <v>0</v>
      </c>
      <c r="K98" s="205"/>
      <c r="L98" s="209"/>
    </row>
    <row r="99" spans="2:12" s="9" customFormat="1" ht="24.95" customHeight="1">
      <c r="B99" s="148"/>
      <c r="C99" s="149"/>
      <c r="D99" s="150" t="s">
        <v>213</v>
      </c>
      <c r="E99" s="151"/>
      <c r="F99" s="151"/>
      <c r="G99" s="151"/>
      <c r="H99" s="151"/>
      <c r="I99" s="151"/>
      <c r="J99" s="152">
        <f>J129</f>
        <v>0</v>
      </c>
      <c r="K99" s="149"/>
      <c r="L99" s="153"/>
    </row>
    <row r="100" spans="2:12" s="12" customFormat="1" ht="19.9" customHeight="1">
      <c r="B100" s="204"/>
      <c r="C100" s="205"/>
      <c r="D100" s="206" t="s">
        <v>1950</v>
      </c>
      <c r="E100" s="207"/>
      <c r="F100" s="207"/>
      <c r="G100" s="207"/>
      <c r="H100" s="207"/>
      <c r="I100" s="207"/>
      <c r="J100" s="208">
        <f>J130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1951</v>
      </c>
      <c r="E101" s="207"/>
      <c r="F101" s="207"/>
      <c r="G101" s="207"/>
      <c r="H101" s="207"/>
      <c r="I101" s="207"/>
      <c r="J101" s="208">
        <f>J136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1952</v>
      </c>
      <c r="E102" s="207"/>
      <c r="F102" s="207"/>
      <c r="G102" s="207"/>
      <c r="H102" s="207"/>
      <c r="I102" s="207"/>
      <c r="J102" s="208">
        <f>J145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1953</v>
      </c>
      <c r="E103" s="207"/>
      <c r="F103" s="207"/>
      <c r="G103" s="207"/>
      <c r="H103" s="207"/>
      <c r="I103" s="207"/>
      <c r="J103" s="208">
        <f>J149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1954</v>
      </c>
      <c r="E104" s="207"/>
      <c r="F104" s="207"/>
      <c r="G104" s="207"/>
      <c r="H104" s="207"/>
      <c r="I104" s="207"/>
      <c r="J104" s="208">
        <f>J159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216</v>
      </c>
      <c r="E105" s="207"/>
      <c r="F105" s="207"/>
      <c r="G105" s="207"/>
      <c r="H105" s="207"/>
      <c r="I105" s="207"/>
      <c r="J105" s="208">
        <f>J211</f>
        <v>0</v>
      </c>
      <c r="K105" s="205"/>
      <c r="L105" s="209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119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12" t="str">
        <f>E7</f>
        <v>TENISOVÝ KLUB NA OŘECHOVCE</v>
      </c>
      <c r="F115" s="313"/>
      <c r="G115" s="313"/>
      <c r="H115" s="313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106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0" t="str">
        <f>E9</f>
        <v>04 - Vzduchotechnika a ústřední topení</v>
      </c>
      <c r="F117" s="311"/>
      <c r="G117" s="311"/>
      <c r="H117" s="31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 xml:space="preserve">Na Ořechovce, Střešovice, 162 00 Praha 6 </v>
      </c>
      <c r="G119" s="37"/>
      <c r="H119" s="37"/>
      <c r="I119" s="30" t="s">
        <v>22</v>
      </c>
      <c r="J119" s="67" t="str">
        <f>IF(J12="","",J12)</f>
        <v>13. 4. 2022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40.15" customHeight="1">
      <c r="A121" s="35"/>
      <c r="B121" s="36"/>
      <c r="C121" s="30" t="s">
        <v>24</v>
      </c>
      <c r="D121" s="37"/>
      <c r="E121" s="37"/>
      <c r="F121" s="28" t="str">
        <f>E15</f>
        <v xml:space="preserve">Městská část Praha 6 </v>
      </c>
      <c r="G121" s="37"/>
      <c r="H121" s="37"/>
      <c r="I121" s="30" t="s">
        <v>30</v>
      </c>
      <c r="J121" s="33" t="str">
        <f>E21</f>
        <v>Pavel Hnilička Architects+Planners, s. r. 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28</v>
      </c>
      <c r="D122" s="37"/>
      <c r="E122" s="37"/>
      <c r="F122" s="28" t="str">
        <f>IF(E18="","",E18)</f>
        <v>Vyplň údaj</v>
      </c>
      <c r="G122" s="37"/>
      <c r="H122" s="37"/>
      <c r="I122" s="30" t="s">
        <v>33</v>
      </c>
      <c r="J122" s="33" t="str">
        <f>E24</f>
        <v>QSB,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54"/>
      <c r="B124" s="155"/>
      <c r="C124" s="156" t="s">
        <v>120</v>
      </c>
      <c r="D124" s="157" t="s">
        <v>61</v>
      </c>
      <c r="E124" s="157" t="s">
        <v>57</v>
      </c>
      <c r="F124" s="157" t="s">
        <v>58</v>
      </c>
      <c r="G124" s="157" t="s">
        <v>121</v>
      </c>
      <c r="H124" s="157" t="s">
        <v>122</v>
      </c>
      <c r="I124" s="157" t="s">
        <v>123</v>
      </c>
      <c r="J124" s="158" t="s">
        <v>110</v>
      </c>
      <c r="K124" s="159" t="s">
        <v>124</v>
      </c>
      <c r="L124" s="160"/>
      <c r="M124" s="76" t="s">
        <v>1</v>
      </c>
      <c r="N124" s="77" t="s">
        <v>40</v>
      </c>
      <c r="O124" s="77" t="s">
        <v>125</v>
      </c>
      <c r="P124" s="77" t="s">
        <v>126</v>
      </c>
      <c r="Q124" s="77" t="s">
        <v>127</v>
      </c>
      <c r="R124" s="77" t="s">
        <v>128</v>
      </c>
      <c r="S124" s="77" t="s">
        <v>129</v>
      </c>
      <c r="T124" s="78" t="s">
        <v>130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5"/>
      <c r="B125" s="36"/>
      <c r="C125" s="83" t="s">
        <v>131</v>
      </c>
      <c r="D125" s="37"/>
      <c r="E125" s="37"/>
      <c r="F125" s="37"/>
      <c r="G125" s="37"/>
      <c r="H125" s="37"/>
      <c r="I125" s="37"/>
      <c r="J125" s="161">
        <f>BK125</f>
        <v>0</v>
      </c>
      <c r="K125" s="37"/>
      <c r="L125" s="40"/>
      <c r="M125" s="79"/>
      <c r="N125" s="162"/>
      <c r="O125" s="80"/>
      <c r="P125" s="163">
        <f>P126+P129</f>
        <v>0</v>
      </c>
      <c r="Q125" s="80"/>
      <c r="R125" s="163">
        <f>R126+R129</f>
        <v>0</v>
      </c>
      <c r="S125" s="80"/>
      <c r="T125" s="164">
        <f>T126+T129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112</v>
      </c>
      <c r="BK125" s="165">
        <f>BK126+BK129</f>
        <v>0</v>
      </c>
    </row>
    <row r="126" spans="2:63" s="11" customFormat="1" ht="25.9" customHeight="1">
      <c r="B126" s="166"/>
      <c r="C126" s="167"/>
      <c r="D126" s="168" t="s">
        <v>75</v>
      </c>
      <c r="E126" s="169" t="s">
        <v>227</v>
      </c>
      <c r="F126" s="169" t="s">
        <v>228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</f>
        <v>0</v>
      </c>
      <c r="Q126" s="174"/>
      <c r="R126" s="175">
        <f>R127</f>
        <v>0</v>
      </c>
      <c r="S126" s="174"/>
      <c r="T126" s="176">
        <f>T127</f>
        <v>0</v>
      </c>
      <c r="AR126" s="177" t="s">
        <v>84</v>
      </c>
      <c r="AT126" s="178" t="s">
        <v>75</v>
      </c>
      <c r="AU126" s="178" t="s">
        <v>76</v>
      </c>
      <c r="AY126" s="177" t="s">
        <v>135</v>
      </c>
      <c r="BK126" s="179">
        <f>BK127</f>
        <v>0</v>
      </c>
    </row>
    <row r="127" spans="2:63" s="11" customFormat="1" ht="22.9" customHeight="1">
      <c r="B127" s="166"/>
      <c r="C127" s="167"/>
      <c r="D127" s="168" t="s">
        <v>75</v>
      </c>
      <c r="E127" s="210" t="s">
        <v>174</v>
      </c>
      <c r="F127" s="210" t="s">
        <v>622</v>
      </c>
      <c r="G127" s="167"/>
      <c r="H127" s="167"/>
      <c r="I127" s="170"/>
      <c r="J127" s="211">
        <f>BK127</f>
        <v>0</v>
      </c>
      <c r="K127" s="167"/>
      <c r="L127" s="172"/>
      <c r="M127" s="173"/>
      <c r="N127" s="174"/>
      <c r="O127" s="174"/>
      <c r="P127" s="175">
        <f>P128</f>
        <v>0</v>
      </c>
      <c r="Q127" s="174"/>
      <c r="R127" s="175">
        <f>R128</f>
        <v>0</v>
      </c>
      <c r="S127" s="174"/>
      <c r="T127" s="176">
        <f>T128</f>
        <v>0</v>
      </c>
      <c r="AR127" s="177" t="s">
        <v>84</v>
      </c>
      <c r="AT127" s="178" t="s">
        <v>75</v>
      </c>
      <c r="AU127" s="178" t="s">
        <v>84</v>
      </c>
      <c r="AY127" s="177" t="s">
        <v>135</v>
      </c>
      <c r="BK127" s="179">
        <f>BK128</f>
        <v>0</v>
      </c>
    </row>
    <row r="128" spans="1:65" s="2" customFormat="1" ht="44.25" customHeight="1">
      <c r="A128" s="35"/>
      <c r="B128" s="36"/>
      <c r="C128" s="180" t="s">
        <v>84</v>
      </c>
      <c r="D128" s="180" t="s">
        <v>136</v>
      </c>
      <c r="E128" s="181" t="s">
        <v>1955</v>
      </c>
      <c r="F128" s="182" t="s">
        <v>1956</v>
      </c>
      <c r="G128" s="183" t="s">
        <v>264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41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86</v>
      </c>
      <c r="AY128" s="18" t="s">
        <v>135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84</v>
      </c>
      <c r="BK128" s="193">
        <f>ROUND(I128*H128,2)</f>
        <v>0</v>
      </c>
      <c r="BL128" s="18" t="s">
        <v>140</v>
      </c>
      <c r="BM128" s="192" t="s">
        <v>86</v>
      </c>
    </row>
    <row r="129" spans="2:63" s="11" customFormat="1" ht="25.9" customHeight="1">
      <c r="B129" s="166"/>
      <c r="C129" s="167"/>
      <c r="D129" s="168" t="s">
        <v>75</v>
      </c>
      <c r="E129" s="169" t="s">
        <v>670</v>
      </c>
      <c r="F129" s="169" t="s">
        <v>671</v>
      </c>
      <c r="G129" s="167"/>
      <c r="H129" s="167"/>
      <c r="I129" s="170"/>
      <c r="J129" s="171">
        <f>BK129</f>
        <v>0</v>
      </c>
      <c r="K129" s="167"/>
      <c r="L129" s="172"/>
      <c r="M129" s="173"/>
      <c r="N129" s="174"/>
      <c r="O129" s="174"/>
      <c r="P129" s="175">
        <f>P130+P136+P145+P149+P159+P211</f>
        <v>0</v>
      </c>
      <c r="Q129" s="174"/>
      <c r="R129" s="175">
        <f>R130+R136+R145+R149+R159+R211</f>
        <v>0</v>
      </c>
      <c r="S129" s="174"/>
      <c r="T129" s="176">
        <f>T130+T136+T145+T149+T159+T211</f>
        <v>0</v>
      </c>
      <c r="AR129" s="177" t="s">
        <v>86</v>
      </c>
      <c r="AT129" s="178" t="s">
        <v>75</v>
      </c>
      <c r="AU129" s="178" t="s">
        <v>76</v>
      </c>
      <c r="AY129" s="177" t="s">
        <v>135</v>
      </c>
      <c r="BK129" s="179">
        <f>BK130+BK136+BK145+BK149+BK159+BK211</f>
        <v>0</v>
      </c>
    </row>
    <row r="130" spans="2:63" s="11" customFormat="1" ht="22.9" customHeight="1">
      <c r="B130" s="166"/>
      <c r="C130" s="167"/>
      <c r="D130" s="168" t="s">
        <v>75</v>
      </c>
      <c r="E130" s="210" t="s">
        <v>1957</v>
      </c>
      <c r="F130" s="210" t="s">
        <v>1958</v>
      </c>
      <c r="G130" s="167"/>
      <c r="H130" s="167"/>
      <c r="I130" s="170"/>
      <c r="J130" s="211">
        <f>BK130</f>
        <v>0</v>
      </c>
      <c r="K130" s="167"/>
      <c r="L130" s="172"/>
      <c r="M130" s="173"/>
      <c r="N130" s="174"/>
      <c r="O130" s="174"/>
      <c r="P130" s="175">
        <f>SUM(P131:P135)</f>
        <v>0</v>
      </c>
      <c r="Q130" s="174"/>
      <c r="R130" s="175">
        <f>SUM(R131:R135)</f>
        <v>0</v>
      </c>
      <c r="S130" s="174"/>
      <c r="T130" s="176">
        <f>SUM(T131:T135)</f>
        <v>0</v>
      </c>
      <c r="AR130" s="177" t="s">
        <v>86</v>
      </c>
      <c r="AT130" s="178" t="s">
        <v>75</v>
      </c>
      <c r="AU130" s="178" t="s">
        <v>84</v>
      </c>
      <c r="AY130" s="177" t="s">
        <v>135</v>
      </c>
      <c r="BK130" s="179">
        <f>SUM(BK131:BK135)</f>
        <v>0</v>
      </c>
    </row>
    <row r="131" spans="1:65" s="2" customFormat="1" ht="37.9" customHeight="1">
      <c r="A131" s="35"/>
      <c r="B131" s="36"/>
      <c r="C131" s="180" t="s">
        <v>86</v>
      </c>
      <c r="D131" s="180" t="s">
        <v>136</v>
      </c>
      <c r="E131" s="181" t="s">
        <v>1959</v>
      </c>
      <c r="F131" s="182" t="s">
        <v>1960</v>
      </c>
      <c r="G131" s="183" t="s">
        <v>1961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41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171</v>
      </c>
      <c r="AT131" s="192" t="s">
        <v>136</v>
      </c>
      <c r="AU131" s="192" t="s">
        <v>86</v>
      </c>
      <c r="AY131" s="18" t="s">
        <v>135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84</v>
      </c>
      <c r="BK131" s="193">
        <f>ROUND(I131*H131,2)</f>
        <v>0</v>
      </c>
      <c r="BL131" s="18" t="s">
        <v>171</v>
      </c>
      <c r="BM131" s="192" t="s">
        <v>140</v>
      </c>
    </row>
    <row r="132" spans="1:65" s="2" customFormat="1" ht="66.75" customHeight="1">
      <c r="A132" s="35"/>
      <c r="B132" s="36"/>
      <c r="C132" s="180" t="s">
        <v>146</v>
      </c>
      <c r="D132" s="180" t="s">
        <v>136</v>
      </c>
      <c r="E132" s="181" t="s">
        <v>1962</v>
      </c>
      <c r="F132" s="182" t="s">
        <v>1963</v>
      </c>
      <c r="G132" s="183" t="s">
        <v>1961</v>
      </c>
      <c r="H132" s="184">
        <v>1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41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171</v>
      </c>
      <c r="AT132" s="192" t="s">
        <v>136</v>
      </c>
      <c r="AU132" s="192" t="s">
        <v>86</v>
      </c>
      <c r="AY132" s="18" t="s">
        <v>135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84</v>
      </c>
      <c r="BK132" s="193">
        <f>ROUND(I132*H132,2)</f>
        <v>0</v>
      </c>
      <c r="BL132" s="18" t="s">
        <v>171</v>
      </c>
      <c r="BM132" s="192" t="s">
        <v>150</v>
      </c>
    </row>
    <row r="133" spans="1:65" s="2" customFormat="1" ht="33" customHeight="1">
      <c r="A133" s="35"/>
      <c r="B133" s="36"/>
      <c r="C133" s="180" t="s">
        <v>140</v>
      </c>
      <c r="D133" s="180" t="s">
        <v>136</v>
      </c>
      <c r="E133" s="181" t="s">
        <v>1964</v>
      </c>
      <c r="F133" s="182" t="s">
        <v>1965</v>
      </c>
      <c r="G133" s="183" t="s">
        <v>1961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171</v>
      </c>
      <c r="AT133" s="192" t="s">
        <v>136</v>
      </c>
      <c r="AU133" s="192" t="s">
        <v>86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171</v>
      </c>
      <c r="BM133" s="192" t="s">
        <v>154</v>
      </c>
    </row>
    <row r="134" spans="1:65" s="2" customFormat="1" ht="24.2" customHeight="1">
      <c r="A134" s="35"/>
      <c r="B134" s="36"/>
      <c r="C134" s="180" t="s">
        <v>134</v>
      </c>
      <c r="D134" s="180" t="s">
        <v>136</v>
      </c>
      <c r="E134" s="181" t="s">
        <v>1966</v>
      </c>
      <c r="F134" s="182" t="s">
        <v>1967</v>
      </c>
      <c r="G134" s="183" t="s">
        <v>1961</v>
      </c>
      <c r="H134" s="184">
        <v>1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41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171</v>
      </c>
      <c r="AT134" s="192" t="s">
        <v>136</v>
      </c>
      <c r="AU134" s="192" t="s">
        <v>86</v>
      </c>
      <c r="AY134" s="18" t="s">
        <v>135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84</v>
      </c>
      <c r="BK134" s="193">
        <f>ROUND(I134*H134,2)</f>
        <v>0</v>
      </c>
      <c r="BL134" s="18" t="s">
        <v>171</v>
      </c>
      <c r="BM134" s="192" t="s">
        <v>157</v>
      </c>
    </row>
    <row r="135" spans="1:65" s="2" customFormat="1" ht="37.9" customHeight="1">
      <c r="A135" s="35"/>
      <c r="B135" s="36"/>
      <c r="C135" s="180" t="s">
        <v>150</v>
      </c>
      <c r="D135" s="180" t="s">
        <v>136</v>
      </c>
      <c r="E135" s="181" t="s">
        <v>1968</v>
      </c>
      <c r="F135" s="182" t="s">
        <v>1969</v>
      </c>
      <c r="G135" s="183" t="s">
        <v>1961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41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171</v>
      </c>
      <c r="AT135" s="192" t="s">
        <v>136</v>
      </c>
      <c r="AU135" s="192" t="s">
        <v>86</v>
      </c>
      <c r="AY135" s="18" t="s">
        <v>135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84</v>
      </c>
      <c r="BK135" s="193">
        <f>ROUND(I135*H135,2)</f>
        <v>0</v>
      </c>
      <c r="BL135" s="18" t="s">
        <v>171</v>
      </c>
      <c r="BM135" s="192" t="s">
        <v>162</v>
      </c>
    </row>
    <row r="136" spans="2:63" s="11" customFormat="1" ht="22.9" customHeight="1">
      <c r="B136" s="166"/>
      <c r="C136" s="167"/>
      <c r="D136" s="168" t="s">
        <v>75</v>
      </c>
      <c r="E136" s="210" t="s">
        <v>1970</v>
      </c>
      <c r="F136" s="210" t="s">
        <v>1971</v>
      </c>
      <c r="G136" s="167"/>
      <c r="H136" s="167"/>
      <c r="I136" s="170"/>
      <c r="J136" s="211">
        <f>BK136</f>
        <v>0</v>
      </c>
      <c r="K136" s="167"/>
      <c r="L136" s="172"/>
      <c r="M136" s="173"/>
      <c r="N136" s="174"/>
      <c r="O136" s="174"/>
      <c r="P136" s="175">
        <f>SUM(P137:P144)</f>
        <v>0</v>
      </c>
      <c r="Q136" s="174"/>
      <c r="R136" s="175">
        <f>SUM(R137:R144)</f>
        <v>0</v>
      </c>
      <c r="S136" s="174"/>
      <c r="T136" s="176">
        <f>SUM(T137:T144)</f>
        <v>0</v>
      </c>
      <c r="AR136" s="177" t="s">
        <v>86</v>
      </c>
      <c r="AT136" s="178" t="s">
        <v>75</v>
      </c>
      <c r="AU136" s="178" t="s">
        <v>84</v>
      </c>
      <c r="AY136" s="177" t="s">
        <v>135</v>
      </c>
      <c r="BK136" s="179">
        <f>SUM(BK137:BK144)</f>
        <v>0</v>
      </c>
    </row>
    <row r="137" spans="1:65" s="2" customFormat="1" ht="24.2" customHeight="1">
      <c r="A137" s="35"/>
      <c r="B137" s="36"/>
      <c r="C137" s="180" t="s">
        <v>165</v>
      </c>
      <c r="D137" s="180" t="s">
        <v>136</v>
      </c>
      <c r="E137" s="181" t="s">
        <v>1972</v>
      </c>
      <c r="F137" s="182" t="s">
        <v>1973</v>
      </c>
      <c r="G137" s="183" t="s">
        <v>247</v>
      </c>
      <c r="H137" s="184">
        <v>22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171</v>
      </c>
      <c r="AT137" s="192" t="s">
        <v>136</v>
      </c>
      <c r="AU137" s="192" t="s">
        <v>86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171</v>
      </c>
      <c r="BM137" s="192" t="s">
        <v>167</v>
      </c>
    </row>
    <row r="138" spans="1:65" s="2" customFormat="1" ht="24.2" customHeight="1">
      <c r="A138" s="35"/>
      <c r="B138" s="36"/>
      <c r="C138" s="180" t="s">
        <v>154</v>
      </c>
      <c r="D138" s="180" t="s">
        <v>136</v>
      </c>
      <c r="E138" s="181" t="s">
        <v>1974</v>
      </c>
      <c r="F138" s="182" t="s">
        <v>1975</v>
      </c>
      <c r="G138" s="183" t="s">
        <v>247</v>
      </c>
      <c r="H138" s="184">
        <v>35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41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171</v>
      </c>
      <c r="AT138" s="192" t="s">
        <v>136</v>
      </c>
      <c r="AU138" s="192" t="s">
        <v>86</v>
      </c>
      <c r="AY138" s="18" t="s">
        <v>135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84</v>
      </c>
      <c r="BK138" s="193">
        <f>ROUND(I138*H138,2)</f>
        <v>0</v>
      </c>
      <c r="BL138" s="18" t="s">
        <v>171</v>
      </c>
      <c r="BM138" s="192" t="s">
        <v>171</v>
      </c>
    </row>
    <row r="139" spans="1:65" s="2" customFormat="1" ht="16.5" customHeight="1">
      <c r="A139" s="35"/>
      <c r="B139" s="36"/>
      <c r="C139" s="180" t="s">
        <v>174</v>
      </c>
      <c r="D139" s="180" t="s">
        <v>136</v>
      </c>
      <c r="E139" s="181" t="s">
        <v>1976</v>
      </c>
      <c r="F139" s="182" t="s">
        <v>1977</v>
      </c>
      <c r="G139" s="183" t="s">
        <v>247</v>
      </c>
      <c r="H139" s="184">
        <v>57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171</v>
      </c>
      <c r="AT139" s="192" t="s">
        <v>136</v>
      </c>
      <c r="AU139" s="192" t="s">
        <v>86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171</v>
      </c>
      <c r="BM139" s="192" t="s">
        <v>177</v>
      </c>
    </row>
    <row r="140" spans="2:51" s="14" customFormat="1" ht="12">
      <c r="B140" s="222"/>
      <c r="C140" s="223"/>
      <c r="D140" s="194" t="s">
        <v>237</v>
      </c>
      <c r="E140" s="224" t="s">
        <v>1</v>
      </c>
      <c r="F140" s="225" t="s">
        <v>1978</v>
      </c>
      <c r="G140" s="223"/>
      <c r="H140" s="226">
        <v>57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237</v>
      </c>
      <c r="AU140" s="232" t="s">
        <v>86</v>
      </c>
      <c r="AV140" s="14" t="s">
        <v>86</v>
      </c>
      <c r="AW140" s="14" t="s">
        <v>32</v>
      </c>
      <c r="AX140" s="14" t="s">
        <v>76</v>
      </c>
      <c r="AY140" s="232" t="s">
        <v>135</v>
      </c>
    </row>
    <row r="141" spans="2:51" s="15" customFormat="1" ht="12">
      <c r="B141" s="233"/>
      <c r="C141" s="234"/>
      <c r="D141" s="194" t="s">
        <v>237</v>
      </c>
      <c r="E141" s="235" t="s">
        <v>1</v>
      </c>
      <c r="F141" s="236" t="s">
        <v>240</v>
      </c>
      <c r="G141" s="234"/>
      <c r="H141" s="237">
        <v>57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237</v>
      </c>
      <c r="AU141" s="243" t="s">
        <v>86</v>
      </c>
      <c r="AV141" s="15" t="s">
        <v>140</v>
      </c>
      <c r="AW141" s="15" t="s">
        <v>32</v>
      </c>
      <c r="AX141" s="15" t="s">
        <v>84</v>
      </c>
      <c r="AY141" s="243" t="s">
        <v>135</v>
      </c>
    </row>
    <row r="142" spans="1:65" s="2" customFormat="1" ht="33" customHeight="1">
      <c r="A142" s="35"/>
      <c r="B142" s="36"/>
      <c r="C142" s="180" t="s">
        <v>157</v>
      </c>
      <c r="D142" s="180" t="s">
        <v>136</v>
      </c>
      <c r="E142" s="181" t="s">
        <v>1979</v>
      </c>
      <c r="F142" s="182" t="s">
        <v>1980</v>
      </c>
      <c r="G142" s="183" t="s">
        <v>247</v>
      </c>
      <c r="H142" s="184">
        <v>22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41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171</v>
      </c>
      <c r="AT142" s="192" t="s">
        <v>136</v>
      </c>
      <c r="AU142" s="192" t="s">
        <v>86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171</v>
      </c>
      <c r="BM142" s="192" t="s">
        <v>181</v>
      </c>
    </row>
    <row r="143" spans="1:65" s="2" customFormat="1" ht="33" customHeight="1">
      <c r="A143" s="35"/>
      <c r="B143" s="36"/>
      <c r="C143" s="180" t="s">
        <v>183</v>
      </c>
      <c r="D143" s="180" t="s">
        <v>136</v>
      </c>
      <c r="E143" s="181" t="s">
        <v>1981</v>
      </c>
      <c r="F143" s="182" t="s">
        <v>1982</v>
      </c>
      <c r="G143" s="183" t="s">
        <v>247</v>
      </c>
      <c r="H143" s="184">
        <v>35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41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171</v>
      </c>
      <c r="AT143" s="192" t="s">
        <v>136</v>
      </c>
      <c r="AU143" s="192" t="s">
        <v>86</v>
      </c>
      <c r="AY143" s="18" t="s">
        <v>135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84</v>
      </c>
      <c r="BK143" s="193">
        <f>ROUND(I143*H143,2)</f>
        <v>0</v>
      </c>
      <c r="BL143" s="18" t="s">
        <v>171</v>
      </c>
      <c r="BM143" s="192" t="s">
        <v>186</v>
      </c>
    </row>
    <row r="144" spans="1:65" s="2" customFormat="1" ht="24.2" customHeight="1">
      <c r="A144" s="35"/>
      <c r="B144" s="36"/>
      <c r="C144" s="180" t="s">
        <v>162</v>
      </c>
      <c r="D144" s="180" t="s">
        <v>136</v>
      </c>
      <c r="E144" s="181" t="s">
        <v>1983</v>
      </c>
      <c r="F144" s="182" t="s">
        <v>1984</v>
      </c>
      <c r="G144" s="183" t="s">
        <v>254</v>
      </c>
      <c r="H144" s="184">
        <v>0.067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41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171</v>
      </c>
      <c r="AT144" s="192" t="s">
        <v>136</v>
      </c>
      <c r="AU144" s="192" t="s">
        <v>86</v>
      </c>
      <c r="AY144" s="18" t="s">
        <v>135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84</v>
      </c>
      <c r="BK144" s="193">
        <f>ROUND(I144*H144,2)</f>
        <v>0</v>
      </c>
      <c r="BL144" s="18" t="s">
        <v>171</v>
      </c>
      <c r="BM144" s="192" t="s">
        <v>189</v>
      </c>
    </row>
    <row r="145" spans="2:63" s="11" customFormat="1" ht="22.9" customHeight="1">
      <c r="B145" s="166"/>
      <c r="C145" s="167"/>
      <c r="D145" s="168" t="s">
        <v>75</v>
      </c>
      <c r="E145" s="210" t="s">
        <v>1985</v>
      </c>
      <c r="F145" s="210" t="s">
        <v>1986</v>
      </c>
      <c r="G145" s="167"/>
      <c r="H145" s="167"/>
      <c r="I145" s="170"/>
      <c r="J145" s="211">
        <f>BK145</f>
        <v>0</v>
      </c>
      <c r="K145" s="167"/>
      <c r="L145" s="172"/>
      <c r="M145" s="173"/>
      <c r="N145" s="174"/>
      <c r="O145" s="174"/>
      <c r="P145" s="175">
        <f>SUM(P146:P148)</f>
        <v>0</v>
      </c>
      <c r="Q145" s="174"/>
      <c r="R145" s="175">
        <f>SUM(R146:R148)</f>
        <v>0</v>
      </c>
      <c r="S145" s="174"/>
      <c r="T145" s="176">
        <f>SUM(T146:T148)</f>
        <v>0</v>
      </c>
      <c r="AR145" s="177" t="s">
        <v>86</v>
      </c>
      <c r="AT145" s="178" t="s">
        <v>75</v>
      </c>
      <c r="AU145" s="178" t="s">
        <v>84</v>
      </c>
      <c r="AY145" s="177" t="s">
        <v>135</v>
      </c>
      <c r="BK145" s="179">
        <f>SUM(BK146:BK148)</f>
        <v>0</v>
      </c>
    </row>
    <row r="146" spans="1:65" s="2" customFormat="1" ht="24.2" customHeight="1">
      <c r="A146" s="35"/>
      <c r="B146" s="36"/>
      <c r="C146" s="180" t="s">
        <v>193</v>
      </c>
      <c r="D146" s="180" t="s">
        <v>136</v>
      </c>
      <c r="E146" s="181" t="s">
        <v>1987</v>
      </c>
      <c r="F146" s="182" t="s">
        <v>1988</v>
      </c>
      <c r="G146" s="183" t="s">
        <v>264</v>
      </c>
      <c r="H146" s="184">
        <v>2</v>
      </c>
      <c r="I146" s="185"/>
      <c r="J146" s="186">
        <f>ROUND(I146*H146,2)</f>
        <v>0</v>
      </c>
      <c r="K146" s="187"/>
      <c r="L146" s="40"/>
      <c r="M146" s="188" t="s">
        <v>1</v>
      </c>
      <c r="N146" s="189" t="s">
        <v>41</v>
      </c>
      <c r="O146" s="7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171</v>
      </c>
      <c r="AT146" s="192" t="s">
        <v>136</v>
      </c>
      <c r="AU146" s="192" t="s">
        <v>86</v>
      </c>
      <c r="AY146" s="18" t="s">
        <v>135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84</v>
      </c>
      <c r="BK146" s="193">
        <f>ROUND(I146*H146,2)</f>
        <v>0</v>
      </c>
      <c r="BL146" s="18" t="s">
        <v>171</v>
      </c>
      <c r="BM146" s="192" t="s">
        <v>197</v>
      </c>
    </row>
    <row r="147" spans="1:65" s="2" customFormat="1" ht="24.2" customHeight="1">
      <c r="A147" s="35"/>
      <c r="B147" s="36"/>
      <c r="C147" s="180" t="s">
        <v>167</v>
      </c>
      <c r="D147" s="180" t="s">
        <v>136</v>
      </c>
      <c r="E147" s="181" t="s">
        <v>1989</v>
      </c>
      <c r="F147" s="182" t="s">
        <v>1990</v>
      </c>
      <c r="G147" s="183" t="s">
        <v>264</v>
      </c>
      <c r="H147" s="184">
        <v>2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41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171</v>
      </c>
      <c r="AT147" s="192" t="s">
        <v>136</v>
      </c>
      <c r="AU147" s="192" t="s">
        <v>86</v>
      </c>
      <c r="AY147" s="18" t="s">
        <v>135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84</v>
      </c>
      <c r="BK147" s="193">
        <f>ROUND(I147*H147,2)</f>
        <v>0</v>
      </c>
      <c r="BL147" s="18" t="s">
        <v>171</v>
      </c>
      <c r="BM147" s="192" t="s">
        <v>201</v>
      </c>
    </row>
    <row r="148" spans="1:65" s="2" customFormat="1" ht="21.75" customHeight="1">
      <c r="A148" s="35"/>
      <c r="B148" s="36"/>
      <c r="C148" s="180" t="s">
        <v>8</v>
      </c>
      <c r="D148" s="180" t="s">
        <v>136</v>
      </c>
      <c r="E148" s="181" t="s">
        <v>1991</v>
      </c>
      <c r="F148" s="182" t="s">
        <v>1992</v>
      </c>
      <c r="G148" s="183" t="s">
        <v>254</v>
      </c>
      <c r="H148" s="184">
        <v>0.002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41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171</v>
      </c>
      <c r="AT148" s="192" t="s">
        <v>136</v>
      </c>
      <c r="AU148" s="192" t="s">
        <v>86</v>
      </c>
      <c r="AY148" s="18" t="s">
        <v>135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84</v>
      </c>
      <c r="BK148" s="193">
        <f>ROUND(I148*H148,2)</f>
        <v>0</v>
      </c>
      <c r="BL148" s="18" t="s">
        <v>171</v>
      </c>
      <c r="BM148" s="192" t="s">
        <v>283</v>
      </c>
    </row>
    <row r="149" spans="2:63" s="11" customFormat="1" ht="22.9" customHeight="1">
      <c r="B149" s="166"/>
      <c r="C149" s="167"/>
      <c r="D149" s="168" t="s">
        <v>75</v>
      </c>
      <c r="E149" s="210" t="s">
        <v>1993</v>
      </c>
      <c r="F149" s="210" t="s">
        <v>1994</v>
      </c>
      <c r="G149" s="167"/>
      <c r="H149" s="167"/>
      <c r="I149" s="170"/>
      <c r="J149" s="211">
        <f>BK149</f>
        <v>0</v>
      </c>
      <c r="K149" s="167"/>
      <c r="L149" s="172"/>
      <c r="M149" s="173"/>
      <c r="N149" s="174"/>
      <c r="O149" s="174"/>
      <c r="P149" s="175">
        <f>SUM(P150:P158)</f>
        <v>0</v>
      </c>
      <c r="Q149" s="174"/>
      <c r="R149" s="175">
        <f>SUM(R150:R158)</f>
        <v>0</v>
      </c>
      <c r="S149" s="174"/>
      <c r="T149" s="176">
        <f>SUM(T150:T158)</f>
        <v>0</v>
      </c>
      <c r="AR149" s="177" t="s">
        <v>86</v>
      </c>
      <c r="AT149" s="178" t="s">
        <v>75</v>
      </c>
      <c r="AU149" s="178" t="s">
        <v>84</v>
      </c>
      <c r="AY149" s="177" t="s">
        <v>135</v>
      </c>
      <c r="BK149" s="179">
        <f>SUM(BK150:BK158)</f>
        <v>0</v>
      </c>
    </row>
    <row r="150" spans="1:65" s="2" customFormat="1" ht="21.75" customHeight="1">
      <c r="A150" s="35"/>
      <c r="B150" s="36"/>
      <c r="C150" s="180" t="s">
        <v>171</v>
      </c>
      <c r="D150" s="180" t="s">
        <v>136</v>
      </c>
      <c r="E150" s="181" t="s">
        <v>1995</v>
      </c>
      <c r="F150" s="182" t="s">
        <v>1996</v>
      </c>
      <c r="G150" s="183" t="s">
        <v>264</v>
      </c>
      <c r="H150" s="184">
        <v>2</v>
      </c>
      <c r="I150" s="185"/>
      <c r="J150" s="186">
        <f aca="true" t="shared" si="0" ref="J150:J158">ROUND(I150*H150,2)</f>
        <v>0</v>
      </c>
      <c r="K150" s="187"/>
      <c r="L150" s="40"/>
      <c r="M150" s="188" t="s">
        <v>1</v>
      </c>
      <c r="N150" s="189" t="s">
        <v>41</v>
      </c>
      <c r="O150" s="72"/>
      <c r="P150" s="190">
        <f aca="true" t="shared" si="1" ref="P150:P158">O150*H150</f>
        <v>0</v>
      </c>
      <c r="Q150" s="190">
        <v>0</v>
      </c>
      <c r="R150" s="190">
        <f aca="true" t="shared" si="2" ref="R150:R158">Q150*H150</f>
        <v>0</v>
      </c>
      <c r="S150" s="190">
        <v>0</v>
      </c>
      <c r="T150" s="191">
        <f aca="true" t="shared" si="3" ref="T150:T158"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171</v>
      </c>
      <c r="AT150" s="192" t="s">
        <v>136</v>
      </c>
      <c r="AU150" s="192" t="s">
        <v>86</v>
      </c>
      <c r="AY150" s="18" t="s">
        <v>135</v>
      </c>
      <c r="BE150" s="193">
        <f aca="true" t="shared" si="4" ref="BE150:BE158">IF(N150="základní",J150,0)</f>
        <v>0</v>
      </c>
      <c r="BF150" s="193">
        <f aca="true" t="shared" si="5" ref="BF150:BF158">IF(N150="snížená",J150,0)</f>
        <v>0</v>
      </c>
      <c r="BG150" s="193">
        <f aca="true" t="shared" si="6" ref="BG150:BG158">IF(N150="zákl. přenesená",J150,0)</f>
        <v>0</v>
      </c>
      <c r="BH150" s="193">
        <f aca="true" t="shared" si="7" ref="BH150:BH158">IF(N150="sníž. přenesená",J150,0)</f>
        <v>0</v>
      </c>
      <c r="BI150" s="193">
        <f aca="true" t="shared" si="8" ref="BI150:BI158">IF(N150="nulová",J150,0)</f>
        <v>0</v>
      </c>
      <c r="BJ150" s="18" t="s">
        <v>84</v>
      </c>
      <c r="BK150" s="193">
        <f aca="true" t="shared" si="9" ref="BK150:BK158">ROUND(I150*H150,2)</f>
        <v>0</v>
      </c>
      <c r="BL150" s="18" t="s">
        <v>171</v>
      </c>
      <c r="BM150" s="192" t="s">
        <v>289</v>
      </c>
    </row>
    <row r="151" spans="1:65" s="2" customFormat="1" ht="24.2" customHeight="1">
      <c r="A151" s="35"/>
      <c r="B151" s="36"/>
      <c r="C151" s="180" t="s">
        <v>286</v>
      </c>
      <c r="D151" s="180" t="s">
        <v>136</v>
      </c>
      <c r="E151" s="181" t="s">
        <v>1997</v>
      </c>
      <c r="F151" s="182" t="s">
        <v>1998</v>
      </c>
      <c r="G151" s="183" t="s">
        <v>247</v>
      </c>
      <c r="H151" s="184">
        <v>738</v>
      </c>
      <c r="I151" s="185"/>
      <c r="J151" s="186">
        <f t="shared" si="0"/>
        <v>0</v>
      </c>
      <c r="K151" s="187"/>
      <c r="L151" s="40"/>
      <c r="M151" s="188" t="s">
        <v>1</v>
      </c>
      <c r="N151" s="189" t="s">
        <v>41</v>
      </c>
      <c r="O151" s="72"/>
      <c r="P151" s="190">
        <f t="shared" si="1"/>
        <v>0</v>
      </c>
      <c r="Q151" s="190">
        <v>0</v>
      </c>
      <c r="R151" s="190">
        <f t="shared" si="2"/>
        <v>0</v>
      </c>
      <c r="S151" s="190">
        <v>0</v>
      </c>
      <c r="T151" s="191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171</v>
      </c>
      <c r="AT151" s="192" t="s">
        <v>136</v>
      </c>
      <c r="AU151" s="192" t="s">
        <v>86</v>
      </c>
      <c r="AY151" s="18" t="s">
        <v>135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18" t="s">
        <v>84</v>
      </c>
      <c r="BK151" s="193">
        <f t="shared" si="9"/>
        <v>0</v>
      </c>
      <c r="BL151" s="18" t="s">
        <v>171</v>
      </c>
      <c r="BM151" s="192" t="s">
        <v>293</v>
      </c>
    </row>
    <row r="152" spans="1:65" s="2" customFormat="1" ht="21.75" customHeight="1">
      <c r="A152" s="35"/>
      <c r="B152" s="36"/>
      <c r="C152" s="180" t="s">
        <v>177</v>
      </c>
      <c r="D152" s="180" t="s">
        <v>136</v>
      </c>
      <c r="E152" s="181" t="s">
        <v>1999</v>
      </c>
      <c r="F152" s="182" t="s">
        <v>2000</v>
      </c>
      <c r="G152" s="183" t="s">
        <v>269</v>
      </c>
      <c r="H152" s="184">
        <v>152</v>
      </c>
      <c r="I152" s="185"/>
      <c r="J152" s="186">
        <f t="shared" si="0"/>
        <v>0</v>
      </c>
      <c r="K152" s="187"/>
      <c r="L152" s="40"/>
      <c r="M152" s="188" t="s">
        <v>1</v>
      </c>
      <c r="N152" s="189" t="s">
        <v>41</v>
      </c>
      <c r="O152" s="72"/>
      <c r="P152" s="190">
        <f t="shared" si="1"/>
        <v>0</v>
      </c>
      <c r="Q152" s="190">
        <v>0</v>
      </c>
      <c r="R152" s="190">
        <f t="shared" si="2"/>
        <v>0</v>
      </c>
      <c r="S152" s="190">
        <v>0</v>
      </c>
      <c r="T152" s="191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171</v>
      </c>
      <c r="AT152" s="192" t="s">
        <v>136</v>
      </c>
      <c r="AU152" s="192" t="s">
        <v>86</v>
      </c>
      <c r="AY152" s="18" t="s">
        <v>135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18" t="s">
        <v>84</v>
      </c>
      <c r="BK152" s="193">
        <f t="shared" si="9"/>
        <v>0</v>
      </c>
      <c r="BL152" s="18" t="s">
        <v>171</v>
      </c>
      <c r="BM152" s="192" t="s">
        <v>298</v>
      </c>
    </row>
    <row r="153" spans="1:65" s="2" customFormat="1" ht="16.5" customHeight="1">
      <c r="A153" s="35"/>
      <c r="B153" s="36"/>
      <c r="C153" s="180" t="s">
        <v>295</v>
      </c>
      <c r="D153" s="180" t="s">
        <v>136</v>
      </c>
      <c r="E153" s="181" t="s">
        <v>2001</v>
      </c>
      <c r="F153" s="182" t="s">
        <v>2002</v>
      </c>
      <c r="G153" s="183" t="s">
        <v>247</v>
      </c>
      <c r="H153" s="184">
        <v>167</v>
      </c>
      <c r="I153" s="185"/>
      <c r="J153" s="186">
        <f t="shared" si="0"/>
        <v>0</v>
      </c>
      <c r="K153" s="187"/>
      <c r="L153" s="40"/>
      <c r="M153" s="188" t="s">
        <v>1</v>
      </c>
      <c r="N153" s="189" t="s">
        <v>41</v>
      </c>
      <c r="O153" s="72"/>
      <c r="P153" s="190">
        <f t="shared" si="1"/>
        <v>0</v>
      </c>
      <c r="Q153" s="190">
        <v>0</v>
      </c>
      <c r="R153" s="190">
        <f t="shared" si="2"/>
        <v>0</v>
      </c>
      <c r="S153" s="190">
        <v>0</v>
      </c>
      <c r="T153" s="191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171</v>
      </c>
      <c r="AT153" s="192" t="s">
        <v>136</v>
      </c>
      <c r="AU153" s="192" t="s">
        <v>86</v>
      </c>
      <c r="AY153" s="18" t="s">
        <v>135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18" t="s">
        <v>84</v>
      </c>
      <c r="BK153" s="193">
        <f t="shared" si="9"/>
        <v>0</v>
      </c>
      <c r="BL153" s="18" t="s">
        <v>171</v>
      </c>
      <c r="BM153" s="192" t="s">
        <v>312</v>
      </c>
    </row>
    <row r="154" spans="1:65" s="2" customFormat="1" ht="16.5" customHeight="1">
      <c r="A154" s="35"/>
      <c r="B154" s="36"/>
      <c r="C154" s="180" t="s">
        <v>181</v>
      </c>
      <c r="D154" s="180" t="s">
        <v>136</v>
      </c>
      <c r="E154" s="181" t="s">
        <v>2003</v>
      </c>
      <c r="F154" s="182" t="s">
        <v>2004</v>
      </c>
      <c r="G154" s="183" t="s">
        <v>2005</v>
      </c>
      <c r="H154" s="184">
        <v>30.5</v>
      </c>
      <c r="I154" s="185"/>
      <c r="J154" s="186">
        <f t="shared" si="0"/>
        <v>0</v>
      </c>
      <c r="K154" s="187"/>
      <c r="L154" s="40"/>
      <c r="M154" s="188" t="s">
        <v>1</v>
      </c>
      <c r="N154" s="189" t="s">
        <v>41</v>
      </c>
      <c r="O154" s="72"/>
      <c r="P154" s="190">
        <f t="shared" si="1"/>
        <v>0</v>
      </c>
      <c r="Q154" s="190">
        <v>0</v>
      </c>
      <c r="R154" s="190">
        <f t="shared" si="2"/>
        <v>0</v>
      </c>
      <c r="S154" s="190">
        <v>0</v>
      </c>
      <c r="T154" s="191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171</v>
      </c>
      <c r="AT154" s="192" t="s">
        <v>136</v>
      </c>
      <c r="AU154" s="192" t="s">
        <v>86</v>
      </c>
      <c r="AY154" s="18" t="s">
        <v>135</v>
      </c>
      <c r="BE154" s="193">
        <f t="shared" si="4"/>
        <v>0</v>
      </c>
      <c r="BF154" s="193">
        <f t="shared" si="5"/>
        <v>0</v>
      </c>
      <c r="BG154" s="193">
        <f t="shared" si="6"/>
        <v>0</v>
      </c>
      <c r="BH154" s="193">
        <f t="shared" si="7"/>
        <v>0</v>
      </c>
      <c r="BI154" s="193">
        <f t="shared" si="8"/>
        <v>0</v>
      </c>
      <c r="BJ154" s="18" t="s">
        <v>84</v>
      </c>
      <c r="BK154" s="193">
        <f t="shared" si="9"/>
        <v>0</v>
      </c>
      <c r="BL154" s="18" t="s">
        <v>171</v>
      </c>
      <c r="BM154" s="192" t="s">
        <v>317</v>
      </c>
    </row>
    <row r="155" spans="1:65" s="2" customFormat="1" ht="62.65" customHeight="1">
      <c r="A155" s="35"/>
      <c r="B155" s="36"/>
      <c r="C155" s="180" t="s">
        <v>7</v>
      </c>
      <c r="D155" s="180" t="s">
        <v>136</v>
      </c>
      <c r="E155" s="181" t="s">
        <v>2006</v>
      </c>
      <c r="F155" s="182" t="s">
        <v>2007</v>
      </c>
      <c r="G155" s="183" t="s">
        <v>264</v>
      </c>
      <c r="H155" s="184">
        <v>1</v>
      </c>
      <c r="I155" s="185"/>
      <c r="J155" s="186">
        <f t="shared" si="0"/>
        <v>0</v>
      </c>
      <c r="K155" s="187"/>
      <c r="L155" s="40"/>
      <c r="M155" s="188" t="s">
        <v>1</v>
      </c>
      <c r="N155" s="189" t="s">
        <v>41</v>
      </c>
      <c r="O155" s="72"/>
      <c r="P155" s="190">
        <f t="shared" si="1"/>
        <v>0</v>
      </c>
      <c r="Q155" s="190">
        <v>0</v>
      </c>
      <c r="R155" s="190">
        <f t="shared" si="2"/>
        <v>0</v>
      </c>
      <c r="S155" s="190">
        <v>0</v>
      </c>
      <c r="T155" s="191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171</v>
      </c>
      <c r="AT155" s="192" t="s">
        <v>136</v>
      </c>
      <c r="AU155" s="192" t="s">
        <v>86</v>
      </c>
      <c r="AY155" s="18" t="s">
        <v>135</v>
      </c>
      <c r="BE155" s="193">
        <f t="shared" si="4"/>
        <v>0</v>
      </c>
      <c r="BF155" s="193">
        <f t="shared" si="5"/>
        <v>0</v>
      </c>
      <c r="BG155" s="193">
        <f t="shared" si="6"/>
        <v>0</v>
      </c>
      <c r="BH155" s="193">
        <f t="shared" si="7"/>
        <v>0</v>
      </c>
      <c r="BI155" s="193">
        <f t="shared" si="8"/>
        <v>0</v>
      </c>
      <c r="BJ155" s="18" t="s">
        <v>84</v>
      </c>
      <c r="BK155" s="193">
        <f t="shared" si="9"/>
        <v>0</v>
      </c>
      <c r="BL155" s="18" t="s">
        <v>171</v>
      </c>
      <c r="BM155" s="192" t="s">
        <v>322</v>
      </c>
    </row>
    <row r="156" spans="1:65" s="2" customFormat="1" ht="62.65" customHeight="1">
      <c r="A156" s="35"/>
      <c r="B156" s="36"/>
      <c r="C156" s="180" t="s">
        <v>186</v>
      </c>
      <c r="D156" s="180" t="s">
        <v>136</v>
      </c>
      <c r="E156" s="181" t="s">
        <v>2008</v>
      </c>
      <c r="F156" s="182" t="s">
        <v>2009</v>
      </c>
      <c r="G156" s="183" t="s">
        <v>264</v>
      </c>
      <c r="H156" s="184">
        <v>1</v>
      </c>
      <c r="I156" s="185"/>
      <c r="J156" s="186">
        <f t="shared" si="0"/>
        <v>0</v>
      </c>
      <c r="K156" s="187"/>
      <c r="L156" s="40"/>
      <c r="M156" s="188" t="s">
        <v>1</v>
      </c>
      <c r="N156" s="189" t="s">
        <v>41</v>
      </c>
      <c r="O156" s="72"/>
      <c r="P156" s="190">
        <f t="shared" si="1"/>
        <v>0</v>
      </c>
      <c r="Q156" s="190">
        <v>0</v>
      </c>
      <c r="R156" s="190">
        <f t="shared" si="2"/>
        <v>0</v>
      </c>
      <c r="S156" s="190">
        <v>0</v>
      </c>
      <c r="T156" s="191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171</v>
      </c>
      <c r="AT156" s="192" t="s">
        <v>136</v>
      </c>
      <c r="AU156" s="192" t="s">
        <v>86</v>
      </c>
      <c r="AY156" s="18" t="s">
        <v>135</v>
      </c>
      <c r="BE156" s="193">
        <f t="shared" si="4"/>
        <v>0</v>
      </c>
      <c r="BF156" s="193">
        <f t="shared" si="5"/>
        <v>0</v>
      </c>
      <c r="BG156" s="193">
        <f t="shared" si="6"/>
        <v>0</v>
      </c>
      <c r="BH156" s="193">
        <f t="shared" si="7"/>
        <v>0</v>
      </c>
      <c r="BI156" s="193">
        <f t="shared" si="8"/>
        <v>0</v>
      </c>
      <c r="BJ156" s="18" t="s">
        <v>84</v>
      </c>
      <c r="BK156" s="193">
        <f t="shared" si="9"/>
        <v>0</v>
      </c>
      <c r="BL156" s="18" t="s">
        <v>171</v>
      </c>
      <c r="BM156" s="192" t="s">
        <v>330</v>
      </c>
    </row>
    <row r="157" spans="1:65" s="2" customFormat="1" ht="16.5" customHeight="1">
      <c r="A157" s="35"/>
      <c r="B157" s="36"/>
      <c r="C157" s="180" t="s">
        <v>327</v>
      </c>
      <c r="D157" s="180" t="s">
        <v>136</v>
      </c>
      <c r="E157" s="181" t="s">
        <v>2010</v>
      </c>
      <c r="F157" s="182" t="s">
        <v>2011</v>
      </c>
      <c r="G157" s="183" t="s">
        <v>196</v>
      </c>
      <c r="H157" s="184">
        <v>1</v>
      </c>
      <c r="I157" s="185"/>
      <c r="J157" s="186">
        <f t="shared" si="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"/>
        <v>0</v>
      </c>
      <c r="Q157" s="190">
        <v>0</v>
      </c>
      <c r="R157" s="190">
        <f t="shared" si="2"/>
        <v>0</v>
      </c>
      <c r="S157" s="190">
        <v>0</v>
      </c>
      <c r="T157" s="191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171</v>
      </c>
      <c r="AT157" s="192" t="s">
        <v>136</v>
      </c>
      <c r="AU157" s="192" t="s">
        <v>86</v>
      </c>
      <c r="AY157" s="18" t="s">
        <v>135</v>
      </c>
      <c r="BE157" s="193">
        <f t="shared" si="4"/>
        <v>0</v>
      </c>
      <c r="BF157" s="193">
        <f t="shared" si="5"/>
        <v>0</v>
      </c>
      <c r="BG157" s="193">
        <f t="shared" si="6"/>
        <v>0</v>
      </c>
      <c r="BH157" s="193">
        <f t="shared" si="7"/>
        <v>0</v>
      </c>
      <c r="BI157" s="193">
        <f t="shared" si="8"/>
        <v>0</v>
      </c>
      <c r="BJ157" s="18" t="s">
        <v>84</v>
      </c>
      <c r="BK157" s="193">
        <f t="shared" si="9"/>
        <v>0</v>
      </c>
      <c r="BL157" s="18" t="s">
        <v>171</v>
      </c>
      <c r="BM157" s="192" t="s">
        <v>335</v>
      </c>
    </row>
    <row r="158" spans="1:65" s="2" customFormat="1" ht="24.2" customHeight="1">
      <c r="A158" s="35"/>
      <c r="B158" s="36"/>
      <c r="C158" s="180" t="s">
        <v>189</v>
      </c>
      <c r="D158" s="180" t="s">
        <v>136</v>
      </c>
      <c r="E158" s="181" t="s">
        <v>2012</v>
      </c>
      <c r="F158" s="182" t="s">
        <v>2013</v>
      </c>
      <c r="G158" s="183" t="s">
        <v>254</v>
      </c>
      <c r="H158" s="184">
        <v>0.095</v>
      </c>
      <c r="I158" s="185"/>
      <c r="J158" s="186">
        <f t="shared" si="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"/>
        <v>0</v>
      </c>
      <c r="Q158" s="190">
        <v>0</v>
      </c>
      <c r="R158" s="190">
        <f t="shared" si="2"/>
        <v>0</v>
      </c>
      <c r="S158" s="190">
        <v>0</v>
      </c>
      <c r="T158" s="191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171</v>
      </c>
      <c r="AT158" s="192" t="s">
        <v>136</v>
      </c>
      <c r="AU158" s="192" t="s">
        <v>86</v>
      </c>
      <c r="AY158" s="18" t="s">
        <v>135</v>
      </c>
      <c r="BE158" s="193">
        <f t="shared" si="4"/>
        <v>0</v>
      </c>
      <c r="BF158" s="193">
        <f t="shared" si="5"/>
        <v>0</v>
      </c>
      <c r="BG158" s="193">
        <f t="shared" si="6"/>
        <v>0</v>
      </c>
      <c r="BH158" s="193">
        <f t="shared" si="7"/>
        <v>0</v>
      </c>
      <c r="BI158" s="193">
        <f t="shared" si="8"/>
        <v>0</v>
      </c>
      <c r="BJ158" s="18" t="s">
        <v>84</v>
      </c>
      <c r="BK158" s="193">
        <f t="shared" si="9"/>
        <v>0</v>
      </c>
      <c r="BL158" s="18" t="s">
        <v>171</v>
      </c>
      <c r="BM158" s="192" t="s">
        <v>339</v>
      </c>
    </row>
    <row r="159" spans="2:63" s="11" customFormat="1" ht="22.9" customHeight="1">
      <c r="B159" s="166"/>
      <c r="C159" s="167"/>
      <c r="D159" s="168" t="s">
        <v>75</v>
      </c>
      <c r="E159" s="210" t="s">
        <v>2014</v>
      </c>
      <c r="F159" s="210" t="s">
        <v>2015</v>
      </c>
      <c r="G159" s="167"/>
      <c r="H159" s="167"/>
      <c r="I159" s="170"/>
      <c r="J159" s="211">
        <f>BK159</f>
        <v>0</v>
      </c>
      <c r="K159" s="167"/>
      <c r="L159" s="172"/>
      <c r="M159" s="173"/>
      <c r="N159" s="174"/>
      <c r="O159" s="174"/>
      <c r="P159" s="175">
        <f>SUM(P160:P210)</f>
        <v>0</v>
      </c>
      <c r="Q159" s="174"/>
      <c r="R159" s="175">
        <f>SUM(R160:R210)</f>
        <v>0</v>
      </c>
      <c r="S159" s="174"/>
      <c r="T159" s="176">
        <f>SUM(T160:T210)</f>
        <v>0</v>
      </c>
      <c r="AR159" s="177" t="s">
        <v>86</v>
      </c>
      <c r="AT159" s="178" t="s">
        <v>75</v>
      </c>
      <c r="AU159" s="178" t="s">
        <v>84</v>
      </c>
      <c r="AY159" s="177" t="s">
        <v>135</v>
      </c>
      <c r="BK159" s="179">
        <f>SUM(BK160:BK210)</f>
        <v>0</v>
      </c>
    </row>
    <row r="160" spans="1:65" s="2" customFormat="1" ht="16.5" customHeight="1">
      <c r="A160" s="35"/>
      <c r="B160" s="36"/>
      <c r="C160" s="180" t="s">
        <v>336</v>
      </c>
      <c r="D160" s="180" t="s">
        <v>136</v>
      </c>
      <c r="E160" s="181" t="s">
        <v>2016</v>
      </c>
      <c r="F160" s="182" t="s">
        <v>2017</v>
      </c>
      <c r="G160" s="183" t="s">
        <v>264</v>
      </c>
      <c r="H160" s="184">
        <v>10</v>
      </c>
      <c r="I160" s="185"/>
      <c r="J160" s="186">
        <f aca="true" t="shared" si="10" ref="J160:J182"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 aca="true" t="shared" si="11" ref="P160:P182">O160*H160</f>
        <v>0</v>
      </c>
      <c r="Q160" s="190">
        <v>0</v>
      </c>
      <c r="R160" s="190">
        <f aca="true" t="shared" si="12" ref="R160:R182">Q160*H160</f>
        <v>0</v>
      </c>
      <c r="S160" s="190">
        <v>0</v>
      </c>
      <c r="T160" s="191">
        <f aca="true" t="shared" si="13" ref="T160:T182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171</v>
      </c>
      <c r="AT160" s="192" t="s">
        <v>136</v>
      </c>
      <c r="AU160" s="192" t="s">
        <v>86</v>
      </c>
      <c r="AY160" s="18" t="s">
        <v>135</v>
      </c>
      <c r="BE160" s="193">
        <f aca="true" t="shared" si="14" ref="BE160:BE182">IF(N160="základní",J160,0)</f>
        <v>0</v>
      </c>
      <c r="BF160" s="193">
        <f aca="true" t="shared" si="15" ref="BF160:BF182">IF(N160="snížená",J160,0)</f>
        <v>0</v>
      </c>
      <c r="BG160" s="193">
        <f aca="true" t="shared" si="16" ref="BG160:BG182">IF(N160="zákl. přenesená",J160,0)</f>
        <v>0</v>
      </c>
      <c r="BH160" s="193">
        <f aca="true" t="shared" si="17" ref="BH160:BH182">IF(N160="sníž. přenesená",J160,0)</f>
        <v>0</v>
      </c>
      <c r="BI160" s="193">
        <f aca="true" t="shared" si="18" ref="BI160:BI182">IF(N160="nulová",J160,0)</f>
        <v>0</v>
      </c>
      <c r="BJ160" s="18" t="s">
        <v>84</v>
      </c>
      <c r="BK160" s="193">
        <f aca="true" t="shared" si="19" ref="BK160:BK182">ROUND(I160*H160,2)</f>
        <v>0</v>
      </c>
      <c r="BL160" s="18" t="s">
        <v>171</v>
      </c>
      <c r="BM160" s="192" t="s">
        <v>344</v>
      </c>
    </row>
    <row r="161" spans="1:65" s="2" customFormat="1" ht="16.5" customHeight="1">
      <c r="A161" s="35"/>
      <c r="B161" s="36"/>
      <c r="C161" s="244" t="s">
        <v>197</v>
      </c>
      <c r="D161" s="244" t="s">
        <v>251</v>
      </c>
      <c r="E161" s="245" t="s">
        <v>2018</v>
      </c>
      <c r="F161" s="246" t="s">
        <v>2019</v>
      </c>
      <c r="G161" s="247" t="s">
        <v>264</v>
      </c>
      <c r="H161" s="248">
        <v>10</v>
      </c>
      <c r="I161" s="249"/>
      <c r="J161" s="250">
        <f t="shared" si="10"/>
        <v>0</v>
      </c>
      <c r="K161" s="251"/>
      <c r="L161" s="252"/>
      <c r="M161" s="253" t="s">
        <v>1</v>
      </c>
      <c r="N161" s="254" t="s">
        <v>41</v>
      </c>
      <c r="O161" s="72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289</v>
      </c>
      <c r="AT161" s="192" t="s">
        <v>251</v>
      </c>
      <c r="AU161" s="192" t="s">
        <v>86</v>
      </c>
      <c r="AY161" s="18" t="s">
        <v>135</v>
      </c>
      <c r="BE161" s="193">
        <f t="shared" si="14"/>
        <v>0</v>
      </c>
      <c r="BF161" s="193">
        <f t="shared" si="15"/>
        <v>0</v>
      </c>
      <c r="BG161" s="193">
        <f t="shared" si="16"/>
        <v>0</v>
      </c>
      <c r="BH161" s="193">
        <f t="shared" si="17"/>
        <v>0</v>
      </c>
      <c r="BI161" s="193">
        <f t="shared" si="18"/>
        <v>0</v>
      </c>
      <c r="BJ161" s="18" t="s">
        <v>84</v>
      </c>
      <c r="BK161" s="193">
        <f t="shared" si="19"/>
        <v>0</v>
      </c>
      <c r="BL161" s="18" t="s">
        <v>171</v>
      </c>
      <c r="BM161" s="192" t="s">
        <v>356</v>
      </c>
    </row>
    <row r="162" spans="1:65" s="2" customFormat="1" ht="16.5" customHeight="1">
      <c r="A162" s="35"/>
      <c r="B162" s="36"/>
      <c r="C162" s="180" t="s">
        <v>353</v>
      </c>
      <c r="D162" s="180" t="s">
        <v>136</v>
      </c>
      <c r="E162" s="181" t="s">
        <v>2020</v>
      </c>
      <c r="F162" s="182" t="s">
        <v>2021</v>
      </c>
      <c r="G162" s="183" t="s">
        <v>264</v>
      </c>
      <c r="H162" s="184">
        <v>20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171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171</v>
      </c>
      <c r="BM162" s="192" t="s">
        <v>365</v>
      </c>
    </row>
    <row r="163" spans="1:65" s="2" customFormat="1" ht="16.5" customHeight="1">
      <c r="A163" s="35"/>
      <c r="B163" s="36"/>
      <c r="C163" s="244" t="s">
        <v>201</v>
      </c>
      <c r="D163" s="244" t="s">
        <v>251</v>
      </c>
      <c r="E163" s="245" t="s">
        <v>2022</v>
      </c>
      <c r="F163" s="246" t="s">
        <v>2023</v>
      </c>
      <c r="G163" s="247" t="s">
        <v>264</v>
      </c>
      <c r="H163" s="248">
        <v>2</v>
      </c>
      <c r="I163" s="249"/>
      <c r="J163" s="250">
        <f t="shared" si="10"/>
        <v>0</v>
      </c>
      <c r="K163" s="251"/>
      <c r="L163" s="252"/>
      <c r="M163" s="253" t="s">
        <v>1</v>
      </c>
      <c r="N163" s="254" t="s">
        <v>41</v>
      </c>
      <c r="O163" s="72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289</v>
      </c>
      <c r="AT163" s="192" t="s">
        <v>251</v>
      </c>
      <c r="AU163" s="192" t="s">
        <v>86</v>
      </c>
      <c r="AY163" s="18" t="s">
        <v>135</v>
      </c>
      <c r="BE163" s="193">
        <f t="shared" si="14"/>
        <v>0</v>
      </c>
      <c r="BF163" s="193">
        <f t="shared" si="15"/>
        <v>0</v>
      </c>
      <c r="BG163" s="193">
        <f t="shared" si="16"/>
        <v>0</v>
      </c>
      <c r="BH163" s="193">
        <f t="shared" si="17"/>
        <v>0</v>
      </c>
      <c r="BI163" s="193">
        <f t="shared" si="18"/>
        <v>0</v>
      </c>
      <c r="BJ163" s="18" t="s">
        <v>84</v>
      </c>
      <c r="BK163" s="193">
        <f t="shared" si="19"/>
        <v>0</v>
      </c>
      <c r="BL163" s="18" t="s">
        <v>171</v>
      </c>
      <c r="BM163" s="192" t="s">
        <v>369</v>
      </c>
    </row>
    <row r="164" spans="1:65" s="2" customFormat="1" ht="16.5" customHeight="1">
      <c r="A164" s="35"/>
      <c r="B164" s="36"/>
      <c r="C164" s="244" t="s">
        <v>366</v>
      </c>
      <c r="D164" s="244" t="s">
        <v>251</v>
      </c>
      <c r="E164" s="245" t="s">
        <v>2024</v>
      </c>
      <c r="F164" s="246" t="s">
        <v>2025</v>
      </c>
      <c r="G164" s="247" t="s">
        <v>264</v>
      </c>
      <c r="H164" s="248">
        <v>2</v>
      </c>
      <c r="I164" s="249"/>
      <c r="J164" s="250">
        <f t="shared" si="10"/>
        <v>0</v>
      </c>
      <c r="K164" s="251"/>
      <c r="L164" s="252"/>
      <c r="M164" s="253" t="s">
        <v>1</v>
      </c>
      <c r="N164" s="254" t="s">
        <v>41</v>
      </c>
      <c r="O164" s="72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289</v>
      </c>
      <c r="AT164" s="192" t="s">
        <v>251</v>
      </c>
      <c r="AU164" s="192" t="s">
        <v>86</v>
      </c>
      <c r="AY164" s="18" t="s">
        <v>135</v>
      </c>
      <c r="BE164" s="193">
        <f t="shared" si="14"/>
        <v>0</v>
      </c>
      <c r="BF164" s="193">
        <f t="shared" si="15"/>
        <v>0</v>
      </c>
      <c r="BG164" s="193">
        <f t="shared" si="16"/>
        <v>0</v>
      </c>
      <c r="BH164" s="193">
        <f t="shared" si="17"/>
        <v>0</v>
      </c>
      <c r="BI164" s="193">
        <f t="shared" si="18"/>
        <v>0</v>
      </c>
      <c r="BJ164" s="18" t="s">
        <v>84</v>
      </c>
      <c r="BK164" s="193">
        <f t="shared" si="19"/>
        <v>0</v>
      </c>
      <c r="BL164" s="18" t="s">
        <v>171</v>
      </c>
      <c r="BM164" s="192" t="s">
        <v>375</v>
      </c>
    </row>
    <row r="165" spans="1:65" s="2" customFormat="1" ht="16.5" customHeight="1">
      <c r="A165" s="35"/>
      <c r="B165" s="36"/>
      <c r="C165" s="244" t="s">
        <v>283</v>
      </c>
      <c r="D165" s="244" t="s">
        <v>251</v>
      </c>
      <c r="E165" s="245" t="s">
        <v>2026</v>
      </c>
      <c r="F165" s="246" t="s">
        <v>2027</v>
      </c>
      <c r="G165" s="247" t="s">
        <v>264</v>
      </c>
      <c r="H165" s="248">
        <v>6</v>
      </c>
      <c r="I165" s="249"/>
      <c r="J165" s="250">
        <f t="shared" si="10"/>
        <v>0</v>
      </c>
      <c r="K165" s="251"/>
      <c r="L165" s="252"/>
      <c r="M165" s="253" t="s">
        <v>1</v>
      </c>
      <c r="N165" s="254" t="s">
        <v>41</v>
      </c>
      <c r="O165" s="72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289</v>
      </c>
      <c r="AT165" s="192" t="s">
        <v>251</v>
      </c>
      <c r="AU165" s="192" t="s">
        <v>86</v>
      </c>
      <c r="AY165" s="18" t="s">
        <v>135</v>
      </c>
      <c r="BE165" s="193">
        <f t="shared" si="14"/>
        <v>0</v>
      </c>
      <c r="BF165" s="193">
        <f t="shared" si="15"/>
        <v>0</v>
      </c>
      <c r="BG165" s="193">
        <f t="shared" si="16"/>
        <v>0</v>
      </c>
      <c r="BH165" s="193">
        <f t="shared" si="17"/>
        <v>0</v>
      </c>
      <c r="BI165" s="193">
        <f t="shared" si="18"/>
        <v>0</v>
      </c>
      <c r="BJ165" s="18" t="s">
        <v>84</v>
      </c>
      <c r="BK165" s="193">
        <f t="shared" si="19"/>
        <v>0</v>
      </c>
      <c r="BL165" s="18" t="s">
        <v>171</v>
      </c>
      <c r="BM165" s="192" t="s">
        <v>380</v>
      </c>
    </row>
    <row r="166" spans="1:65" s="2" customFormat="1" ht="16.5" customHeight="1">
      <c r="A166" s="35"/>
      <c r="B166" s="36"/>
      <c r="C166" s="244" t="s">
        <v>377</v>
      </c>
      <c r="D166" s="244" t="s">
        <v>251</v>
      </c>
      <c r="E166" s="245" t="s">
        <v>2028</v>
      </c>
      <c r="F166" s="246" t="s">
        <v>2029</v>
      </c>
      <c r="G166" s="247" t="s">
        <v>264</v>
      </c>
      <c r="H166" s="248">
        <v>6</v>
      </c>
      <c r="I166" s="249"/>
      <c r="J166" s="250">
        <f t="shared" si="10"/>
        <v>0</v>
      </c>
      <c r="K166" s="251"/>
      <c r="L166" s="252"/>
      <c r="M166" s="253" t="s">
        <v>1</v>
      </c>
      <c r="N166" s="254" t="s">
        <v>41</v>
      </c>
      <c r="O166" s="72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289</v>
      </c>
      <c r="AT166" s="192" t="s">
        <v>251</v>
      </c>
      <c r="AU166" s="192" t="s">
        <v>86</v>
      </c>
      <c r="AY166" s="18" t="s">
        <v>135</v>
      </c>
      <c r="BE166" s="193">
        <f t="shared" si="14"/>
        <v>0</v>
      </c>
      <c r="BF166" s="193">
        <f t="shared" si="15"/>
        <v>0</v>
      </c>
      <c r="BG166" s="193">
        <f t="shared" si="16"/>
        <v>0</v>
      </c>
      <c r="BH166" s="193">
        <f t="shared" si="17"/>
        <v>0</v>
      </c>
      <c r="BI166" s="193">
        <f t="shared" si="18"/>
        <v>0</v>
      </c>
      <c r="BJ166" s="18" t="s">
        <v>84</v>
      </c>
      <c r="BK166" s="193">
        <f t="shared" si="19"/>
        <v>0</v>
      </c>
      <c r="BL166" s="18" t="s">
        <v>171</v>
      </c>
      <c r="BM166" s="192" t="s">
        <v>391</v>
      </c>
    </row>
    <row r="167" spans="1:65" s="2" customFormat="1" ht="16.5" customHeight="1">
      <c r="A167" s="35"/>
      <c r="B167" s="36"/>
      <c r="C167" s="244" t="s">
        <v>289</v>
      </c>
      <c r="D167" s="244" t="s">
        <v>251</v>
      </c>
      <c r="E167" s="245" t="s">
        <v>2030</v>
      </c>
      <c r="F167" s="246" t="s">
        <v>2031</v>
      </c>
      <c r="G167" s="247" t="s">
        <v>264</v>
      </c>
      <c r="H167" s="248">
        <v>4</v>
      </c>
      <c r="I167" s="249"/>
      <c r="J167" s="250">
        <f t="shared" si="10"/>
        <v>0</v>
      </c>
      <c r="K167" s="251"/>
      <c r="L167" s="252"/>
      <c r="M167" s="253" t="s">
        <v>1</v>
      </c>
      <c r="N167" s="254" t="s">
        <v>41</v>
      </c>
      <c r="O167" s="72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289</v>
      </c>
      <c r="AT167" s="192" t="s">
        <v>251</v>
      </c>
      <c r="AU167" s="192" t="s">
        <v>86</v>
      </c>
      <c r="AY167" s="18" t="s">
        <v>135</v>
      </c>
      <c r="BE167" s="193">
        <f t="shared" si="14"/>
        <v>0</v>
      </c>
      <c r="BF167" s="193">
        <f t="shared" si="15"/>
        <v>0</v>
      </c>
      <c r="BG167" s="193">
        <f t="shared" si="16"/>
        <v>0</v>
      </c>
      <c r="BH167" s="193">
        <f t="shared" si="17"/>
        <v>0</v>
      </c>
      <c r="BI167" s="193">
        <f t="shared" si="18"/>
        <v>0</v>
      </c>
      <c r="BJ167" s="18" t="s">
        <v>84</v>
      </c>
      <c r="BK167" s="193">
        <f t="shared" si="19"/>
        <v>0</v>
      </c>
      <c r="BL167" s="18" t="s">
        <v>171</v>
      </c>
      <c r="BM167" s="192" t="s">
        <v>400</v>
      </c>
    </row>
    <row r="168" spans="1:65" s="2" customFormat="1" ht="21.75" customHeight="1">
      <c r="A168" s="35"/>
      <c r="B168" s="36"/>
      <c r="C168" s="180" t="s">
        <v>397</v>
      </c>
      <c r="D168" s="180" t="s">
        <v>136</v>
      </c>
      <c r="E168" s="181" t="s">
        <v>2032</v>
      </c>
      <c r="F168" s="182" t="s">
        <v>2033</v>
      </c>
      <c r="G168" s="183" t="s">
        <v>264</v>
      </c>
      <c r="H168" s="184">
        <v>1</v>
      </c>
      <c r="I168" s="185"/>
      <c r="J168" s="186">
        <f t="shared" si="1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171</v>
      </c>
      <c r="AT168" s="192" t="s">
        <v>136</v>
      </c>
      <c r="AU168" s="192" t="s">
        <v>86</v>
      </c>
      <c r="AY168" s="18" t="s">
        <v>135</v>
      </c>
      <c r="BE168" s="193">
        <f t="shared" si="14"/>
        <v>0</v>
      </c>
      <c r="BF168" s="193">
        <f t="shared" si="15"/>
        <v>0</v>
      </c>
      <c r="BG168" s="193">
        <f t="shared" si="16"/>
        <v>0</v>
      </c>
      <c r="BH168" s="193">
        <f t="shared" si="17"/>
        <v>0</v>
      </c>
      <c r="BI168" s="193">
        <f t="shared" si="18"/>
        <v>0</v>
      </c>
      <c r="BJ168" s="18" t="s">
        <v>84</v>
      </c>
      <c r="BK168" s="193">
        <f t="shared" si="19"/>
        <v>0</v>
      </c>
      <c r="BL168" s="18" t="s">
        <v>171</v>
      </c>
      <c r="BM168" s="192" t="s">
        <v>403</v>
      </c>
    </row>
    <row r="169" spans="1:65" s="2" customFormat="1" ht="24.2" customHeight="1">
      <c r="A169" s="35"/>
      <c r="B169" s="36"/>
      <c r="C169" s="244" t="s">
        <v>293</v>
      </c>
      <c r="D169" s="244" t="s">
        <v>251</v>
      </c>
      <c r="E169" s="245" t="s">
        <v>2034</v>
      </c>
      <c r="F169" s="246" t="s">
        <v>2035</v>
      </c>
      <c r="G169" s="247" t="s">
        <v>264</v>
      </c>
      <c r="H169" s="248">
        <v>1</v>
      </c>
      <c r="I169" s="249"/>
      <c r="J169" s="250">
        <f t="shared" si="10"/>
        <v>0</v>
      </c>
      <c r="K169" s="251"/>
      <c r="L169" s="252"/>
      <c r="M169" s="253" t="s">
        <v>1</v>
      </c>
      <c r="N169" s="254" t="s">
        <v>41</v>
      </c>
      <c r="O169" s="72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289</v>
      </c>
      <c r="AT169" s="192" t="s">
        <v>251</v>
      </c>
      <c r="AU169" s="192" t="s">
        <v>86</v>
      </c>
      <c r="AY169" s="18" t="s">
        <v>135</v>
      </c>
      <c r="BE169" s="193">
        <f t="shared" si="14"/>
        <v>0</v>
      </c>
      <c r="BF169" s="193">
        <f t="shared" si="15"/>
        <v>0</v>
      </c>
      <c r="BG169" s="193">
        <f t="shared" si="16"/>
        <v>0</v>
      </c>
      <c r="BH169" s="193">
        <f t="shared" si="17"/>
        <v>0</v>
      </c>
      <c r="BI169" s="193">
        <f t="shared" si="18"/>
        <v>0</v>
      </c>
      <c r="BJ169" s="18" t="s">
        <v>84</v>
      </c>
      <c r="BK169" s="193">
        <f t="shared" si="19"/>
        <v>0</v>
      </c>
      <c r="BL169" s="18" t="s">
        <v>171</v>
      </c>
      <c r="BM169" s="192" t="s">
        <v>408</v>
      </c>
    </row>
    <row r="170" spans="1:65" s="2" customFormat="1" ht="21.75" customHeight="1">
      <c r="A170" s="35"/>
      <c r="B170" s="36"/>
      <c r="C170" s="180" t="s">
        <v>405</v>
      </c>
      <c r="D170" s="180" t="s">
        <v>136</v>
      </c>
      <c r="E170" s="181" t="s">
        <v>2036</v>
      </c>
      <c r="F170" s="182" t="s">
        <v>2037</v>
      </c>
      <c r="G170" s="183" t="s">
        <v>264</v>
      </c>
      <c r="H170" s="184">
        <v>2</v>
      </c>
      <c r="I170" s="185"/>
      <c r="J170" s="186">
        <f t="shared" si="1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171</v>
      </c>
      <c r="AT170" s="192" t="s">
        <v>136</v>
      </c>
      <c r="AU170" s="192" t="s">
        <v>86</v>
      </c>
      <c r="AY170" s="18" t="s">
        <v>135</v>
      </c>
      <c r="BE170" s="193">
        <f t="shared" si="14"/>
        <v>0</v>
      </c>
      <c r="BF170" s="193">
        <f t="shared" si="15"/>
        <v>0</v>
      </c>
      <c r="BG170" s="193">
        <f t="shared" si="16"/>
        <v>0</v>
      </c>
      <c r="BH170" s="193">
        <f t="shared" si="17"/>
        <v>0</v>
      </c>
      <c r="BI170" s="193">
        <f t="shared" si="18"/>
        <v>0</v>
      </c>
      <c r="BJ170" s="18" t="s">
        <v>84</v>
      </c>
      <c r="BK170" s="193">
        <f t="shared" si="19"/>
        <v>0</v>
      </c>
      <c r="BL170" s="18" t="s">
        <v>171</v>
      </c>
      <c r="BM170" s="192" t="s">
        <v>413</v>
      </c>
    </row>
    <row r="171" spans="1:65" s="2" customFormat="1" ht="21.75" customHeight="1">
      <c r="A171" s="35"/>
      <c r="B171" s="36"/>
      <c r="C171" s="244" t="s">
        <v>298</v>
      </c>
      <c r="D171" s="244" t="s">
        <v>251</v>
      </c>
      <c r="E171" s="245" t="s">
        <v>2038</v>
      </c>
      <c r="F171" s="246" t="s">
        <v>2039</v>
      </c>
      <c r="G171" s="247" t="s">
        <v>264</v>
      </c>
      <c r="H171" s="248">
        <v>2</v>
      </c>
      <c r="I171" s="249"/>
      <c r="J171" s="250">
        <f t="shared" si="10"/>
        <v>0</v>
      </c>
      <c r="K171" s="251"/>
      <c r="L171" s="252"/>
      <c r="M171" s="253" t="s">
        <v>1</v>
      </c>
      <c r="N171" s="254" t="s">
        <v>41</v>
      </c>
      <c r="O171" s="72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289</v>
      </c>
      <c r="AT171" s="192" t="s">
        <v>251</v>
      </c>
      <c r="AU171" s="192" t="s">
        <v>86</v>
      </c>
      <c r="AY171" s="18" t="s">
        <v>135</v>
      </c>
      <c r="BE171" s="193">
        <f t="shared" si="14"/>
        <v>0</v>
      </c>
      <c r="BF171" s="193">
        <f t="shared" si="15"/>
        <v>0</v>
      </c>
      <c r="BG171" s="193">
        <f t="shared" si="16"/>
        <v>0</v>
      </c>
      <c r="BH171" s="193">
        <f t="shared" si="17"/>
        <v>0</v>
      </c>
      <c r="BI171" s="193">
        <f t="shared" si="18"/>
        <v>0</v>
      </c>
      <c r="BJ171" s="18" t="s">
        <v>84</v>
      </c>
      <c r="BK171" s="193">
        <f t="shared" si="19"/>
        <v>0</v>
      </c>
      <c r="BL171" s="18" t="s">
        <v>171</v>
      </c>
      <c r="BM171" s="192" t="s">
        <v>421</v>
      </c>
    </row>
    <row r="172" spans="1:65" s="2" customFormat="1" ht="16.5" customHeight="1">
      <c r="A172" s="35"/>
      <c r="B172" s="36"/>
      <c r="C172" s="180" t="s">
        <v>418</v>
      </c>
      <c r="D172" s="180" t="s">
        <v>136</v>
      </c>
      <c r="E172" s="181" t="s">
        <v>2040</v>
      </c>
      <c r="F172" s="182" t="s">
        <v>2041</v>
      </c>
      <c r="G172" s="183" t="s">
        <v>264</v>
      </c>
      <c r="H172" s="184">
        <v>1</v>
      </c>
      <c r="I172" s="185"/>
      <c r="J172" s="186">
        <f t="shared" si="10"/>
        <v>0</v>
      </c>
      <c r="K172" s="187"/>
      <c r="L172" s="40"/>
      <c r="M172" s="188" t="s">
        <v>1</v>
      </c>
      <c r="N172" s="189" t="s">
        <v>41</v>
      </c>
      <c r="O172" s="72"/>
      <c r="P172" s="190">
        <f t="shared" si="11"/>
        <v>0</v>
      </c>
      <c r="Q172" s="190">
        <v>0</v>
      </c>
      <c r="R172" s="190">
        <f t="shared" si="12"/>
        <v>0</v>
      </c>
      <c r="S172" s="190">
        <v>0</v>
      </c>
      <c r="T172" s="191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171</v>
      </c>
      <c r="AT172" s="192" t="s">
        <v>136</v>
      </c>
      <c r="AU172" s="192" t="s">
        <v>86</v>
      </c>
      <c r="AY172" s="18" t="s">
        <v>135</v>
      </c>
      <c r="BE172" s="193">
        <f t="shared" si="14"/>
        <v>0</v>
      </c>
      <c r="BF172" s="193">
        <f t="shared" si="15"/>
        <v>0</v>
      </c>
      <c r="BG172" s="193">
        <f t="shared" si="16"/>
        <v>0</v>
      </c>
      <c r="BH172" s="193">
        <f t="shared" si="17"/>
        <v>0</v>
      </c>
      <c r="BI172" s="193">
        <f t="shared" si="18"/>
        <v>0</v>
      </c>
      <c r="BJ172" s="18" t="s">
        <v>84</v>
      </c>
      <c r="BK172" s="193">
        <f t="shared" si="19"/>
        <v>0</v>
      </c>
      <c r="BL172" s="18" t="s">
        <v>171</v>
      </c>
      <c r="BM172" s="192" t="s">
        <v>428</v>
      </c>
    </row>
    <row r="173" spans="1:65" s="2" customFormat="1" ht="24.2" customHeight="1">
      <c r="A173" s="35"/>
      <c r="B173" s="36"/>
      <c r="C173" s="244" t="s">
        <v>312</v>
      </c>
      <c r="D173" s="244" t="s">
        <v>251</v>
      </c>
      <c r="E173" s="245" t="s">
        <v>2042</v>
      </c>
      <c r="F173" s="246" t="s">
        <v>2043</v>
      </c>
      <c r="G173" s="247" t="s">
        <v>264</v>
      </c>
      <c r="H173" s="248">
        <v>1</v>
      </c>
      <c r="I173" s="249"/>
      <c r="J173" s="250">
        <f t="shared" si="10"/>
        <v>0</v>
      </c>
      <c r="K173" s="251"/>
      <c r="L173" s="252"/>
      <c r="M173" s="253" t="s">
        <v>1</v>
      </c>
      <c r="N173" s="254" t="s">
        <v>41</v>
      </c>
      <c r="O173" s="72"/>
      <c r="P173" s="190">
        <f t="shared" si="11"/>
        <v>0</v>
      </c>
      <c r="Q173" s="190">
        <v>0</v>
      </c>
      <c r="R173" s="190">
        <f t="shared" si="12"/>
        <v>0</v>
      </c>
      <c r="S173" s="190">
        <v>0</v>
      </c>
      <c r="T173" s="191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289</v>
      </c>
      <c r="AT173" s="192" t="s">
        <v>251</v>
      </c>
      <c r="AU173" s="192" t="s">
        <v>86</v>
      </c>
      <c r="AY173" s="18" t="s">
        <v>135</v>
      </c>
      <c r="BE173" s="193">
        <f t="shared" si="14"/>
        <v>0</v>
      </c>
      <c r="BF173" s="193">
        <f t="shared" si="15"/>
        <v>0</v>
      </c>
      <c r="BG173" s="193">
        <f t="shared" si="16"/>
        <v>0</v>
      </c>
      <c r="BH173" s="193">
        <f t="shared" si="17"/>
        <v>0</v>
      </c>
      <c r="BI173" s="193">
        <f t="shared" si="18"/>
        <v>0</v>
      </c>
      <c r="BJ173" s="18" t="s">
        <v>84</v>
      </c>
      <c r="BK173" s="193">
        <f t="shared" si="19"/>
        <v>0</v>
      </c>
      <c r="BL173" s="18" t="s">
        <v>171</v>
      </c>
      <c r="BM173" s="192" t="s">
        <v>433</v>
      </c>
    </row>
    <row r="174" spans="1:65" s="2" customFormat="1" ht="16.5" customHeight="1">
      <c r="A174" s="35"/>
      <c r="B174" s="36"/>
      <c r="C174" s="180" t="s">
        <v>430</v>
      </c>
      <c r="D174" s="180" t="s">
        <v>136</v>
      </c>
      <c r="E174" s="181" t="s">
        <v>2044</v>
      </c>
      <c r="F174" s="182" t="s">
        <v>2045</v>
      </c>
      <c r="G174" s="183" t="s">
        <v>264</v>
      </c>
      <c r="H174" s="184">
        <v>1</v>
      </c>
      <c r="I174" s="185"/>
      <c r="J174" s="186">
        <f t="shared" si="1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171</v>
      </c>
      <c r="AT174" s="192" t="s">
        <v>136</v>
      </c>
      <c r="AU174" s="192" t="s">
        <v>86</v>
      </c>
      <c r="AY174" s="18" t="s">
        <v>135</v>
      </c>
      <c r="BE174" s="193">
        <f t="shared" si="14"/>
        <v>0</v>
      </c>
      <c r="BF174" s="193">
        <f t="shared" si="15"/>
        <v>0</v>
      </c>
      <c r="BG174" s="193">
        <f t="shared" si="16"/>
        <v>0</v>
      </c>
      <c r="BH174" s="193">
        <f t="shared" si="17"/>
        <v>0</v>
      </c>
      <c r="BI174" s="193">
        <f t="shared" si="18"/>
        <v>0</v>
      </c>
      <c r="BJ174" s="18" t="s">
        <v>84</v>
      </c>
      <c r="BK174" s="193">
        <f t="shared" si="19"/>
        <v>0</v>
      </c>
      <c r="BL174" s="18" t="s">
        <v>171</v>
      </c>
      <c r="BM174" s="192" t="s">
        <v>436</v>
      </c>
    </row>
    <row r="175" spans="1:65" s="2" customFormat="1" ht="16.5" customHeight="1">
      <c r="A175" s="35"/>
      <c r="B175" s="36"/>
      <c r="C175" s="244" t="s">
        <v>317</v>
      </c>
      <c r="D175" s="244" t="s">
        <v>251</v>
      </c>
      <c r="E175" s="245" t="s">
        <v>2046</v>
      </c>
      <c r="F175" s="246" t="s">
        <v>2047</v>
      </c>
      <c r="G175" s="247" t="s">
        <v>264</v>
      </c>
      <c r="H175" s="248">
        <v>1</v>
      </c>
      <c r="I175" s="249"/>
      <c r="J175" s="250">
        <f t="shared" si="10"/>
        <v>0</v>
      </c>
      <c r="K175" s="251"/>
      <c r="L175" s="252"/>
      <c r="M175" s="253" t="s">
        <v>1</v>
      </c>
      <c r="N175" s="254" t="s">
        <v>41</v>
      </c>
      <c r="O175" s="72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289</v>
      </c>
      <c r="AT175" s="192" t="s">
        <v>251</v>
      </c>
      <c r="AU175" s="192" t="s">
        <v>86</v>
      </c>
      <c r="AY175" s="18" t="s">
        <v>135</v>
      </c>
      <c r="BE175" s="193">
        <f t="shared" si="14"/>
        <v>0</v>
      </c>
      <c r="BF175" s="193">
        <f t="shared" si="15"/>
        <v>0</v>
      </c>
      <c r="BG175" s="193">
        <f t="shared" si="16"/>
        <v>0</v>
      </c>
      <c r="BH175" s="193">
        <f t="shared" si="17"/>
        <v>0</v>
      </c>
      <c r="BI175" s="193">
        <f t="shared" si="18"/>
        <v>0</v>
      </c>
      <c r="BJ175" s="18" t="s">
        <v>84</v>
      </c>
      <c r="BK175" s="193">
        <f t="shared" si="19"/>
        <v>0</v>
      </c>
      <c r="BL175" s="18" t="s">
        <v>171</v>
      </c>
      <c r="BM175" s="192" t="s">
        <v>442</v>
      </c>
    </row>
    <row r="176" spans="1:65" s="2" customFormat="1" ht="16.5" customHeight="1">
      <c r="A176" s="35"/>
      <c r="B176" s="36"/>
      <c r="C176" s="180" t="s">
        <v>439</v>
      </c>
      <c r="D176" s="180" t="s">
        <v>136</v>
      </c>
      <c r="E176" s="181" t="s">
        <v>2048</v>
      </c>
      <c r="F176" s="182" t="s">
        <v>2049</v>
      </c>
      <c r="G176" s="183" t="s">
        <v>264</v>
      </c>
      <c r="H176" s="184">
        <v>1</v>
      </c>
      <c r="I176" s="185"/>
      <c r="J176" s="186">
        <f t="shared" si="1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171</v>
      </c>
      <c r="AT176" s="192" t="s">
        <v>136</v>
      </c>
      <c r="AU176" s="192" t="s">
        <v>86</v>
      </c>
      <c r="AY176" s="18" t="s">
        <v>135</v>
      </c>
      <c r="BE176" s="193">
        <f t="shared" si="14"/>
        <v>0</v>
      </c>
      <c r="BF176" s="193">
        <f t="shared" si="15"/>
        <v>0</v>
      </c>
      <c r="BG176" s="193">
        <f t="shared" si="16"/>
        <v>0</v>
      </c>
      <c r="BH176" s="193">
        <f t="shared" si="17"/>
        <v>0</v>
      </c>
      <c r="BI176" s="193">
        <f t="shared" si="18"/>
        <v>0</v>
      </c>
      <c r="BJ176" s="18" t="s">
        <v>84</v>
      </c>
      <c r="BK176" s="193">
        <f t="shared" si="19"/>
        <v>0</v>
      </c>
      <c r="BL176" s="18" t="s">
        <v>171</v>
      </c>
      <c r="BM176" s="192" t="s">
        <v>447</v>
      </c>
    </row>
    <row r="177" spans="1:65" s="2" customFormat="1" ht="16.5" customHeight="1">
      <c r="A177" s="35"/>
      <c r="B177" s="36"/>
      <c r="C177" s="244" t="s">
        <v>322</v>
      </c>
      <c r="D177" s="244" t="s">
        <v>251</v>
      </c>
      <c r="E177" s="245" t="s">
        <v>2050</v>
      </c>
      <c r="F177" s="246" t="s">
        <v>2051</v>
      </c>
      <c r="G177" s="247" t="s">
        <v>264</v>
      </c>
      <c r="H177" s="248">
        <v>1</v>
      </c>
      <c r="I177" s="249"/>
      <c r="J177" s="250">
        <f t="shared" si="10"/>
        <v>0</v>
      </c>
      <c r="K177" s="251"/>
      <c r="L177" s="252"/>
      <c r="M177" s="253" t="s">
        <v>1</v>
      </c>
      <c r="N177" s="254" t="s">
        <v>41</v>
      </c>
      <c r="O177" s="72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289</v>
      </c>
      <c r="AT177" s="192" t="s">
        <v>251</v>
      </c>
      <c r="AU177" s="192" t="s">
        <v>86</v>
      </c>
      <c r="AY177" s="18" t="s">
        <v>135</v>
      </c>
      <c r="BE177" s="193">
        <f t="shared" si="14"/>
        <v>0</v>
      </c>
      <c r="BF177" s="193">
        <f t="shared" si="15"/>
        <v>0</v>
      </c>
      <c r="BG177" s="193">
        <f t="shared" si="16"/>
        <v>0</v>
      </c>
      <c r="BH177" s="193">
        <f t="shared" si="17"/>
        <v>0</v>
      </c>
      <c r="BI177" s="193">
        <f t="shared" si="18"/>
        <v>0</v>
      </c>
      <c r="BJ177" s="18" t="s">
        <v>84</v>
      </c>
      <c r="BK177" s="193">
        <f t="shared" si="19"/>
        <v>0</v>
      </c>
      <c r="BL177" s="18" t="s">
        <v>171</v>
      </c>
      <c r="BM177" s="192" t="s">
        <v>452</v>
      </c>
    </row>
    <row r="178" spans="1:65" s="2" customFormat="1" ht="24.2" customHeight="1">
      <c r="A178" s="35"/>
      <c r="B178" s="36"/>
      <c r="C178" s="180" t="s">
        <v>449</v>
      </c>
      <c r="D178" s="180" t="s">
        <v>136</v>
      </c>
      <c r="E178" s="181" t="s">
        <v>2052</v>
      </c>
      <c r="F178" s="182" t="s">
        <v>2053</v>
      </c>
      <c r="G178" s="183" t="s">
        <v>247</v>
      </c>
      <c r="H178" s="184">
        <v>35</v>
      </c>
      <c r="I178" s="185"/>
      <c r="J178" s="186">
        <f t="shared" si="10"/>
        <v>0</v>
      </c>
      <c r="K178" s="187"/>
      <c r="L178" s="40"/>
      <c r="M178" s="188" t="s">
        <v>1</v>
      </c>
      <c r="N178" s="189" t="s">
        <v>41</v>
      </c>
      <c r="O178" s="72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171</v>
      </c>
      <c r="AT178" s="192" t="s">
        <v>136</v>
      </c>
      <c r="AU178" s="192" t="s">
        <v>86</v>
      </c>
      <c r="AY178" s="18" t="s">
        <v>135</v>
      </c>
      <c r="BE178" s="193">
        <f t="shared" si="14"/>
        <v>0</v>
      </c>
      <c r="BF178" s="193">
        <f t="shared" si="15"/>
        <v>0</v>
      </c>
      <c r="BG178" s="193">
        <f t="shared" si="16"/>
        <v>0</v>
      </c>
      <c r="BH178" s="193">
        <f t="shared" si="17"/>
        <v>0</v>
      </c>
      <c r="BI178" s="193">
        <f t="shared" si="18"/>
        <v>0</v>
      </c>
      <c r="BJ178" s="18" t="s">
        <v>84</v>
      </c>
      <c r="BK178" s="193">
        <f t="shared" si="19"/>
        <v>0</v>
      </c>
      <c r="BL178" s="18" t="s">
        <v>171</v>
      </c>
      <c r="BM178" s="192" t="s">
        <v>455</v>
      </c>
    </row>
    <row r="179" spans="1:65" s="2" customFormat="1" ht="24.2" customHeight="1">
      <c r="A179" s="35"/>
      <c r="B179" s="36"/>
      <c r="C179" s="180" t="s">
        <v>330</v>
      </c>
      <c r="D179" s="180" t="s">
        <v>136</v>
      </c>
      <c r="E179" s="181" t="s">
        <v>2054</v>
      </c>
      <c r="F179" s="182" t="s">
        <v>2055</v>
      </c>
      <c r="G179" s="183" t="s">
        <v>247</v>
      </c>
      <c r="H179" s="184">
        <v>5</v>
      </c>
      <c r="I179" s="185"/>
      <c r="J179" s="186">
        <f t="shared" si="10"/>
        <v>0</v>
      </c>
      <c r="K179" s="187"/>
      <c r="L179" s="40"/>
      <c r="M179" s="188" t="s">
        <v>1</v>
      </c>
      <c r="N179" s="189" t="s">
        <v>41</v>
      </c>
      <c r="O179" s="72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171</v>
      </c>
      <c r="AT179" s="192" t="s">
        <v>136</v>
      </c>
      <c r="AU179" s="192" t="s">
        <v>86</v>
      </c>
      <c r="AY179" s="18" t="s">
        <v>135</v>
      </c>
      <c r="BE179" s="193">
        <f t="shared" si="14"/>
        <v>0</v>
      </c>
      <c r="BF179" s="193">
        <f t="shared" si="15"/>
        <v>0</v>
      </c>
      <c r="BG179" s="193">
        <f t="shared" si="16"/>
        <v>0</v>
      </c>
      <c r="BH179" s="193">
        <f t="shared" si="17"/>
        <v>0</v>
      </c>
      <c r="BI179" s="193">
        <f t="shared" si="18"/>
        <v>0</v>
      </c>
      <c r="BJ179" s="18" t="s">
        <v>84</v>
      </c>
      <c r="BK179" s="193">
        <f t="shared" si="19"/>
        <v>0</v>
      </c>
      <c r="BL179" s="18" t="s">
        <v>171</v>
      </c>
      <c r="BM179" s="192" t="s">
        <v>459</v>
      </c>
    </row>
    <row r="180" spans="1:65" s="2" customFormat="1" ht="24.2" customHeight="1">
      <c r="A180" s="35"/>
      <c r="B180" s="36"/>
      <c r="C180" s="180" t="s">
        <v>456</v>
      </c>
      <c r="D180" s="180" t="s">
        <v>136</v>
      </c>
      <c r="E180" s="181" t="s">
        <v>2056</v>
      </c>
      <c r="F180" s="182" t="s">
        <v>2057</v>
      </c>
      <c r="G180" s="183" t="s">
        <v>247</v>
      </c>
      <c r="H180" s="184">
        <v>4</v>
      </c>
      <c r="I180" s="185"/>
      <c r="J180" s="186">
        <f t="shared" si="10"/>
        <v>0</v>
      </c>
      <c r="K180" s="187"/>
      <c r="L180" s="40"/>
      <c r="M180" s="188" t="s">
        <v>1</v>
      </c>
      <c r="N180" s="189" t="s">
        <v>41</v>
      </c>
      <c r="O180" s="72"/>
      <c r="P180" s="190">
        <f t="shared" si="11"/>
        <v>0</v>
      </c>
      <c r="Q180" s="190">
        <v>0</v>
      </c>
      <c r="R180" s="190">
        <f t="shared" si="12"/>
        <v>0</v>
      </c>
      <c r="S180" s="190">
        <v>0</v>
      </c>
      <c r="T180" s="191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171</v>
      </c>
      <c r="AT180" s="192" t="s">
        <v>136</v>
      </c>
      <c r="AU180" s="192" t="s">
        <v>86</v>
      </c>
      <c r="AY180" s="18" t="s">
        <v>135</v>
      </c>
      <c r="BE180" s="193">
        <f t="shared" si="14"/>
        <v>0</v>
      </c>
      <c r="BF180" s="193">
        <f t="shared" si="15"/>
        <v>0</v>
      </c>
      <c r="BG180" s="193">
        <f t="shared" si="16"/>
        <v>0</v>
      </c>
      <c r="BH180" s="193">
        <f t="shared" si="17"/>
        <v>0</v>
      </c>
      <c r="BI180" s="193">
        <f t="shared" si="18"/>
        <v>0</v>
      </c>
      <c r="BJ180" s="18" t="s">
        <v>84</v>
      </c>
      <c r="BK180" s="193">
        <f t="shared" si="19"/>
        <v>0</v>
      </c>
      <c r="BL180" s="18" t="s">
        <v>171</v>
      </c>
      <c r="BM180" s="192" t="s">
        <v>462</v>
      </c>
    </row>
    <row r="181" spans="1:65" s="2" customFormat="1" ht="24.2" customHeight="1">
      <c r="A181" s="35"/>
      <c r="B181" s="36"/>
      <c r="C181" s="180" t="s">
        <v>335</v>
      </c>
      <c r="D181" s="180" t="s">
        <v>136</v>
      </c>
      <c r="E181" s="181" t="s">
        <v>2058</v>
      </c>
      <c r="F181" s="182" t="s">
        <v>2059</v>
      </c>
      <c r="G181" s="183" t="s">
        <v>247</v>
      </c>
      <c r="H181" s="184">
        <v>8</v>
      </c>
      <c r="I181" s="185"/>
      <c r="J181" s="186">
        <f t="shared" si="10"/>
        <v>0</v>
      </c>
      <c r="K181" s="187"/>
      <c r="L181" s="40"/>
      <c r="M181" s="188" t="s">
        <v>1</v>
      </c>
      <c r="N181" s="189" t="s">
        <v>41</v>
      </c>
      <c r="O181" s="72"/>
      <c r="P181" s="190">
        <f t="shared" si="11"/>
        <v>0</v>
      </c>
      <c r="Q181" s="190">
        <v>0</v>
      </c>
      <c r="R181" s="190">
        <f t="shared" si="12"/>
        <v>0</v>
      </c>
      <c r="S181" s="190">
        <v>0</v>
      </c>
      <c r="T181" s="191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171</v>
      </c>
      <c r="AT181" s="192" t="s">
        <v>136</v>
      </c>
      <c r="AU181" s="192" t="s">
        <v>86</v>
      </c>
      <c r="AY181" s="18" t="s">
        <v>135</v>
      </c>
      <c r="BE181" s="193">
        <f t="shared" si="14"/>
        <v>0</v>
      </c>
      <c r="BF181" s="193">
        <f t="shared" si="15"/>
        <v>0</v>
      </c>
      <c r="BG181" s="193">
        <f t="shared" si="16"/>
        <v>0</v>
      </c>
      <c r="BH181" s="193">
        <f t="shared" si="17"/>
        <v>0</v>
      </c>
      <c r="BI181" s="193">
        <f t="shared" si="18"/>
        <v>0</v>
      </c>
      <c r="BJ181" s="18" t="s">
        <v>84</v>
      </c>
      <c r="BK181" s="193">
        <f t="shared" si="19"/>
        <v>0</v>
      </c>
      <c r="BL181" s="18" t="s">
        <v>171</v>
      </c>
      <c r="BM181" s="192" t="s">
        <v>467</v>
      </c>
    </row>
    <row r="182" spans="1:65" s="2" customFormat="1" ht="24.2" customHeight="1">
      <c r="A182" s="35"/>
      <c r="B182" s="36"/>
      <c r="C182" s="180" t="s">
        <v>464</v>
      </c>
      <c r="D182" s="180" t="s">
        <v>136</v>
      </c>
      <c r="E182" s="181" t="s">
        <v>2060</v>
      </c>
      <c r="F182" s="182" t="s">
        <v>2061</v>
      </c>
      <c r="G182" s="183" t="s">
        <v>247</v>
      </c>
      <c r="H182" s="184">
        <v>14</v>
      </c>
      <c r="I182" s="185"/>
      <c r="J182" s="186">
        <f t="shared" si="10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11"/>
        <v>0</v>
      </c>
      <c r="Q182" s="190">
        <v>0</v>
      </c>
      <c r="R182" s="190">
        <f t="shared" si="12"/>
        <v>0</v>
      </c>
      <c r="S182" s="190">
        <v>0</v>
      </c>
      <c r="T182" s="191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171</v>
      </c>
      <c r="AT182" s="192" t="s">
        <v>136</v>
      </c>
      <c r="AU182" s="192" t="s">
        <v>86</v>
      </c>
      <c r="AY182" s="18" t="s">
        <v>135</v>
      </c>
      <c r="BE182" s="193">
        <f t="shared" si="14"/>
        <v>0</v>
      </c>
      <c r="BF182" s="193">
        <f t="shared" si="15"/>
        <v>0</v>
      </c>
      <c r="BG182" s="193">
        <f t="shared" si="16"/>
        <v>0</v>
      </c>
      <c r="BH182" s="193">
        <f t="shared" si="17"/>
        <v>0</v>
      </c>
      <c r="BI182" s="193">
        <f t="shared" si="18"/>
        <v>0</v>
      </c>
      <c r="BJ182" s="18" t="s">
        <v>84</v>
      </c>
      <c r="BK182" s="193">
        <f t="shared" si="19"/>
        <v>0</v>
      </c>
      <c r="BL182" s="18" t="s">
        <v>171</v>
      </c>
      <c r="BM182" s="192" t="s">
        <v>471</v>
      </c>
    </row>
    <row r="183" spans="2:51" s="14" customFormat="1" ht="12">
      <c r="B183" s="222"/>
      <c r="C183" s="223"/>
      <c r="D183" s="194" t="s">
        <v>237</v>
      </c>
      <c r="E183" s="224" t="s">
        <v>1</v>
      </c>
      <c r="F183" s="225" t="s">
        <v>2062</v>
      </c>
      <c r="G183" s="223"/>
      <c r="H183" s="226">
        <v>14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237</v>
      </c>
      <c r="AU183" s="232" t="s">
        <v>86</v>
      </c>
      <c r="AV183" s="14" t="s">
        <v>86</v>
      </c>
      <c r="AW183" s="14" t="s">
        <v>32</v>
      </c>
      <c r="AX183" s="14" t="s">
        <v>76</v>
      </c>
      <c r="AY183" s="232" t="s">
        <v>135</v>
      </c>
    </row>
    <row r="184" spans="2:51" s="15" customFormat="1" ht="12">
      <c r="B184" s="233"/>
      <c r="C184" s="234"/>
      <c r="D184" s="194" t="s">
        <v>237</v>
      </c>
      <c r="E184" s="235" t="s">
        <v>1</v>
      </c>
      <c r="F184" s="236" t="s">
        <v>240</v>
      </c>
      <c r="G184" s="234"/>
      <c r="H184" s="237">
        <v>14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237</v>
      </c>
      <c r="AU184" s="243" t="s">
        <v>86</v>
      </c>
      <c r="AV184" s="15" t="s">
        <v>140</v>
      </c>
      <c r="AW184" s="15" t="s">
        <v>32</v>
      </c>
      <c r="AX184" s="15" t="s">
        <v>84</v>
      </c>
      <c r="AY184" s="243" t="s">
        <v>135</v>
      </c>
    </row>
    <row r="185" spans="1:65" s="2" customFormat="1" ht="24.2" customHeight="1">
      <c r="A185" s="35"/>
      <c r="B185" s="36"/>
      <c r="C185" s="180" t="s">
        <v>339</v>
      </c>
      <c r="D185" s="180" t="s">
        <v>136</v>
      </c>
      <c r="E185" s="181" t="s">
        <v>2063</v>
      </c>
      <c r="F185" s="182" t="s">
        <v>2064</v>
      </c>
      <c r="G185" s="183" t="s">
        <v>247</v>
      </c>
      <c r="H185" s="184">
        <v>8</v>
      </c>
      <c r="I185" s="185"/>
      <c r="J185" s="186">
        <f aca="true" t="shared" si="20" ref="J185:J194">ROUND(I185*H185,2)</f>
        <v>0</v>
      </c>
      <c r="K185" s="187"/>
      <c r="L185" s="40"/>
      <c r="M185" s="188" t="s">
        <v>1</v>
      </c>
      <c r="N185" s="189" t="s">
        <v>41</v>
      </c>
      <c r="O185" s="72"/>
      <c r="P185" s="190">
        <f aca="true" t="shared" si="21" ref="P185:P194">O185*H185</f>
        <v>0</v>
      </c>
      <c r="Q185" s="190">
        <v>0</v>
      </c>
      <c r="R185" s="190">
        <f aca="true" t="shared" si="22" ref="R185:R194">Q185*H185</f>
        <v>0</v>
      </c>
      <c r="S185" s="190">
        <v>0</v>
      </c>
      <c r="T185" s="191">
        <f aca="true" t="shared" si="23" ref="T185:T194"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171</v>
      </c>
      <c r="AT185" s="192" t="s">
        <v>136</v>
      </c>
      <c r="AU185" s="192" t="s">
        <v>86</v>
      </c>
      <c r="AY185" s="18" t="s">
        <v>135</v>
      </c>
      <c r="BE185" s="193">
        <f aca="true" t="shared" si="24" ref="BE185:BE194">IF(N185="základní",J185,0)</f>
        <v>0</v>
      </c>
      <c r="BF185" s="193">
        <f aca="true" t="shared" si="25" ref="BF185:BF194">IF(N185="snížená",J185,0)</f>
        <v>0</v>
      </c>
      <c r="BG185" s="193">
        <f aca="true" t="shared" si="26" ref="BG185:BG194">IF(N185="zákl. přenesená",J185,0)</f>
        <v>0</v>
      </c>
      <c r="BH185" s="193">
        <f aca="true" t="shared" si="27" ref="BH185:BH194">IF(N185="sníž. přenesená",J185,0)</f>
        <v>0</v>
      </c>
      <c r="BI185" s="193">
        <f aca="true" t="shared" si="28" ref="BI185:BI194">IF(N185="nulová",J185,0)</f>
        <v>0</v>
      </c>
      <c r="BJ185" s="18" t="s">
        <v>84</v>
      </c>
      <c r="BK185" s="193">
        <f aca="true" t="shared" si="29" ref="BK185:BK194">ROUND(I185*H185,2)</f>
        <v>0</v>
      </c>
      <c r="BL185" s="18" t="s">
        <v>171</v>
      </c>
      <c r="BM185" s="192" t="s">
        <v>477</v>
      </c>
    </row>
    <row r="186" spans="1:65" s="2" customFormat="1" ht="24.2" customHeight="1">
      <c r="A186" s="35"/>
      <c r="B186" s="36"/>
      <c r="C186" s="180" t="s">
        <v>474</v>
      </c>
      <c r="D186" s="180" t="s">
        <v>136</v>
      </c>
      <c r="E186" s="181" t="s">
        <v>2065</v>
      </c>
      <c r="F186" s="182" t="s">
        <v>2066</v>
      </c>
      <c r="G186" s="183" t="s">
        <v>247</v>
      </c>
      <c r="H186" s="184">
        <v>21</v>
      </c>
      <c r="I186" s="185"/>
      <c r="J186" s="186">
        <f t="shared" si="20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171</v>
      </c>
      <c r="AT186" s="192" t="s">
        <v>136</v>
      </c>
      <c r="AU186" s="192" t="s">
        <v>86</v>
      </c>
      <c r="AY186" s="18" t="s">
        <v>135</v>
      </c>
      <c r="BE186" s="193">
        <f t="shared" si="24"/>
        <v>0</v>
      </c>
      <c r="BF186" s="193">
        <f t="shared" si="25"/>
        <v>0</v>
      </c>
      <c r="BG186" s="193">
        <f t="shared" si="26"/>
        <v>0</v>
      </c>
      <c r="BH186" s="193">
        <f t="shared" si="27"/>
        <v>0</v>
      </c>
      <c r="BI186" s="193">
        <f t="shared" si="28"/>
        <v>0</v>
      </c>
      <c r="BJ186" s="18" t="s">
        <v>84</v>
      </c>
      <c r="BK186" s="193">
        <f t="shared" si="29"/>
        <v>0</v>
      </c>
      <c r="BL186" s="18" t="s">
        <v>171</v>
      </c>
      <c r="BM186" s="192" t="s">
        <v>481</v>
      </c>
    </row>
    <row r="187" spans="1:65" s="2" customFormat="1" ht="24.2" customHeight="1">
      <c r="A187" s="35"/>
      <c r="B187" s="36"/>
      <c r="C187" s="180" t="s">
        <v>344</v>
      </c>
      <c r="D187" s="180" t="s">
        <v>136</v>
      </c>
      <c r="E187" s="181" t="s">
        <v>2067</v>
      </c>
      <c r="F187" s="182" t="s">
        <v>2068</v>
      </c>
      <c r="G187" s="183" t="s">
        <v>264</v>
      </c>
      <c r="H187" s="184">
        <v>2</v>
      </c>
      <c r="I187" s="185"/>
      <c r="J187" s="186">
        <f t="shared" si="20"/>
        <v>0</v>
      </c>
      <c r="K187" s="187"/>
      <c r="L187" s="40"/>
      <c r="M187" s="188" t="s">
        <v>1</v>
      </c>
      <c r="N187" s="189" t="s">
        <v>41</v>
      </c>
      <c r="O187" s="72"/>
      <c r="P187" s="190">
        <f t="shared" si="21"/>
        <v>0</v>
      </c>
      <c r="Q187" s="190">
        <v>0</v>
      </c>
      <c r="R187" s="190">
        <f t="shared" si="22"/>
        <v>0</v>
      </c>
      <c r="S187" s="190">
        <v>0</v>
      </c>
      <c r="T187" s="191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171</v>
      </c>
      <c r="AT187" s="192" t="s">
        <v>136</v>
      </c>
      <c r="AU187" s="192" t="s">
        <v>86</v>
      </c>
      <c r="AY187" s="18" t="s">
        <v>135</v>
      </c>
      <c r="BE187" s="193">
        <f t="shared" si="24"/>
        <v>0</v>
      </c>
      <c r="BF187" s="193">
        <f t="shared" si="25"/>
        <v>0</v>
      </c>
      <c r="BG187" s="193">
        <f t="shared" si="26"/>
        <v>0</v>
      </c>
      <c r="BH187" s="193">
        <f t="shared" si="27"/>
        <v>0</v>
      </c>
      <c r="BI187" s="193">
        <f t="shared" si="28"/>
        <v>0</v>
      </c>
      <c r="BJ187" s="18" t="s">
        <v>84</v>
      </c>
      <c r="BK187" s="193">
        <f t="shared" si="29"/>
        <v>0</v>
      </c>
      <c r="BL187" s="18" t="s">
        <v>171</v>
      </c>
      <c r="BM187" s="192" t="s">
        <v>487</v>
      </c>
    </row>
    <row r="188" spans="1:65" s="2" customFormat="1" ht="21.75" customHeight="1">
      <c r="A188" s="35"/>
      <c r="B188" s="36"/>
      <c r="C188" s="244" t="s">
        <v>484</v>
      </c>
      <c r="D188" s="244" t="s">
        <v>251</v>
      </c>
      <c r="E188" s="245" t="s">
        <v>2069</v>
      </c>
      <c r="F188" s="246" t="s">
        <v>2070</v>
      </c>
      <c r="G188" s="247" t="s">
        <v>264</v>
      </c>
      <c r="H188" s="248">
        <v>2</v>
      </c>
      <c r="I188" s="249"/>
      <c r="J188" s="250">
        <f t="shared" si="20"/>
        <v>0</v>
      </c>
      <c r="K188" s="251"/>
      <c r="L188" s="252"/>
      <c r="M188" s="253" t="s">
        <v>1</v>
      </c>
      <c r="N188" s="254" t="s">
        <v>41</v>
      </c>
      <c r="O188" s="72"/>
      <c r="P188" s="190">
        <f t="shared" si="21"/>
        <v>0</v>
      </c>
      <c r="Q188" s="190">
        <v>0</v>
      </c>
      <c r="R188" s="190">
        <f t="shared" si="22"/>
        <v>0</v>
      </c>
      <c r="S188" s="190">
        <v>0</v>
      </c>
      <c r="T188" s="191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289</v>
      </c>
      <c r="AT188" s="192" t="s">
        <v>251</v>
      </c>
      <c r="AU188" s="192" t="s">
        <v>86</v>
      </c>
      <c r="AY188" s="18" t="s">
        <v>135</v>
      </c>
      <c r="BE188" s="193">
        <f t="shared" si="24"/>
        <v>0</v>
      </c>
      <c r="BF188" s="193">
        <f t="shared" si="25"/>
        <v>0</v>
      </c>
      <c r="BG188" s="193">
        <f t="shared" si="26"/>
        <v>0</v>
      </c>
      <c r="BH188" s="193">
        <f t="shared" si="27"/>
        <v>0</v>
      </c>
      <c r="BI188" s="193">
        <f t="shared" si="28"/>
        <v>0</v>
      </c>
      <c r="BJ188" s="18" t="s">
        <v>84</v>
      </c>
      <c r="BK188" s="193">
        <f t="shared" si="29"/>
        <v>0</v>
      </c>
      <c r="BL188" s="18" t="s">
        <v>171</v>
      </c>
      <c r="BM188" s="192" t="s">
        <v>490</v>
      </c>
    </row>
    <row r="189" spans="1:65" s="2" customFormat="1" ht="24.2" customHeight="1">
      <c r="A189" s="35"/>
      <c r="B189" s="36"/>
      <c r="C189" s="180" t="s">
        <v>356</v>
      </c>
      <c r="D189" s="180" t="s">
        <v>136</v>
      </c>
      <c r="E189" s="181" t="s">
        <v>2071</v>
      </c>
      <c r="F189" s="182" t="s">
        <v>2072</v>
      </c>
      <c r="G189" s="183" t="s">
        <v>264</v>
      </c>
      <c r="H189" s="184">
        <v>4</v>
      </c>
      <c r="I189" s="185"/>
      <c r="J189" s="186">
        <f t="shared" si="20"/>
        <v>0</v>
      </c>
      <c r="K189" s="187"/>
      <c r="L189" s="40"/>
      <c r="M189" s="188" t="s">
        <v>1</v>
      </c>
      <c r="N189" s="189" t="s">
        <v>41</v>
      </c>
      <c r="O189" s="72"/>
      <c r="P189" s="190">
        <f t="shared" si="21"/>
        <v>0</v>
      </c>
      <c r="Q189" s="190">
        <v>0</v>
      </c>
      <c r="R189" s="190">
        <f t="shared" si="22"/>
        <v>0</v>
      </c>
      <c r="S189" s="190">
        <v>0</v>
      </c>
      <c r="T189" s="191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171</v>
      </c>
      <c r="AT189" s="192" t="s">
        <v>136</v>
      </c>
      <c r="AU189" s="192" t="s">
        <v>86</v>
      </c>
      <c r="AY189" s="18" t="s">
        <v>135</v>
      </c>
      <c r="BE189" s="193">
        <f t="shared" si="24"/>
        <v>0</v>
      </c>
      <c r="BF189" s="193">
        <f t="shared" si="25"/>
        <v>0</v>
      </c>
      <c r="BG189" s="193">
        <f t="shared" si="26"/>
        <v>0</v>
      </c>
      <c r="BH189" s="193">
        <f t="shared" si="27"/>
        <v>0</v>
      </c>
      <c r="BI189" s="193">
        <f t="shared" si="28"/>
        <v>0</v>
      </c>
      <c r="BJ189" s="18" t="s">
        <v>84</v>
      </c>
      <c r="BK189" s="193">
        <f t="shared" si="29"/>
        <v>0</v>
      </c>
      <c r="BL189" s="18" t="s">
        <v>171</v>
      </c>
      <c r="BM189" s="192" t="s">
        <v>495</v>
      </c>
    </row>
    <row r="190" spans="1:65" s="2" customFormat="1" ht="16.5" customHeight="1">
      <c r="A190" s="35"/>
      <c r="B190" s="36"/>
      <c r="C190" s="244" t="s">
        <v>492</v>
      </c>
      <c r="D190" s="244" t="s">
        <v>251</v>
      </c>
      <c r="E190" s="245" t="s">
        <v>2073</v>
      </c>
      <c r="F190" s="246" t="s">
        <v>2074</v>
      </c>
      <c r="G190" s="247" t="s">
        <v>264</v>
      </c>
      <c r="H190" s="248">
        <v>2</v>
      </c>
      <c r="I190" s="249"/>
      <c r="J190" s="250">
        <f t="shared" si="20"/>
        <v>0</v>
      </c>
      <c r="K190" s="251"/>
      <c r="L190" s="252"/>
      <c r="M190" s="253" t="s">
        <v>1</v>
      </c>
      <c r="N190" s="254" t="s">
        <v>41</v>
      </c>
      <c r="O190" s="72"/>
      <c r="P190" s="190">
        <f t="shared" si="21"/>
        <v>0</v>
      </c>
      <c r="Q190" s="190">
        <v>0</v>
      </c>
      <c r="R190" s="190">
        <f t="shared" si="22"/>
        <v>0</v>
      </c>
      <c r="S190" s="190">
        <v>0</v>
      </c>
      <c r="T190" s="191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289</v>
      </c>
      <c r="AT190" s="192" t="s">
        <v>251</v>
      </c>
      <c r="AU190" s="192" t="s">
        <v>86</v>
      </c>
      <c r="AY190" s="18" t="s">
        <v>135</v>
      </c>
      <c r="BE190" s="193">
        <f t="shared" si="24"/>
        <v>0</v>
      </c>
      <c r="BF190" s="193">
        <f t="shared" si="25"/>
        <v>0</v>
      </c>
      <c r="BG190" s="193">
        <f t="shared" si="26"/>
        <v>0</v>
      </c>
      <c r="BH190" s="193">
        <f t="shared" si="27"/>
        <v>0</v>
      </c>
      <c r="BI190" s="193">
        <f t="shared" si="28"/>
        <v>0</v>
      </c>
      <c r="BJ190" s="18" t="s">
        <v>84</v>
      </c>
      <c r="BK190" s="193">
        <f t="shared" si="29"/>
        <v>0</v>
      </c>
      <c r="BL190" s="18" t="s">
        <v>171</v>
      </c>
      <c r="BM190" s="192" t="s">
        <v>499</v>
      </c>
    </row>
    <row r="191" spans="1:65" s="2" customFormat="1" ht="16.5" customHeight="1">
      <c r="A191" s="35"/>
      <c r="B191" s="36"/>
      <c r="C191" s="244" t="s">
        <v>365</v>
      </c>
      <c r="D191" s="244" t="s">
        <v>251</v>
      </c>
      <c r="E191" s="245" t="s">
        <v>2075</v>
      </c>
      <c r="F191" s="246" t="s">
        <v>2076</v>
      </c>
      <c r="G191" s="247" t="s">
        <v>264</v>
      </c>
      <c r="H191" s="248">
        <v>2</v>
      </c>
      <c r="I191" s="249"/>
      <c r="J191" s="250">
        <f t="shared" si="20"/>
        <v>0</v>
      </c>
      <c r="K191" s="251"/>
      <c r="L191" s="252"/>
      <c r="M191" s="253" t="s">
        <v>1</v>
      </c>
      <c r="N191" s="254" t="s">
        <v>41</v>
      </c>
      <c r="O191" s="72"/>
      <c r="P191" s="190">
        <f t="shared" si="21"/>
        <v>0</v>
      </c>
      <c r="Q191" s="190">
        <v>0</v>
      </c>
      <c r="R191" s="190">
        <f t="shared" si="22"/>
        <v>0</v>
      </c>
      <c r="S191" s="190">
        <v>0</v>
      </c>
      <c r="T191" s="191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289</v>
      </c>
      <c r="AT191" s="192" t="s">
        <v>251</v>
      </c>
      <c r="AU191" s="192" t="s">
        <v>86</v>
      </c>
      <c r="AY191" s="18" t="s">
        <v>135</v>
      </c>
      <c r="BE191" s="193">
        <f t="shared" si="24"/>
        <v>0</v>
      </c>
      <c r="BF191" s="193">
        <f t="shared" si="25"/>
        <v>0</v>
      </c>
      <c r="BG191" s="193">
        <f t="shared" si="26"/>
        <v>0</v>
      </c>
      <c r="BH191" s="193">
        <f t="shared" si="27"/>
        <v>0</v>
      </c>
      <c r="BI191" s="193">
        <f t="shared" si="28"/>
        <v>0</v>
      </c>
      <c r="BJ191" s="18" t="s">
        <v>84</v>
      </c>
      <c r="BK191" s="193">
        <f t="shared" si="29"/>
        <v>0</v>
      </c>
      <c r="BL191" s="18" t="s">
        <v>171</v>
      </c>
      <c r="BM191" s="192" t="s">
        <v>504</v>
      </c>
    </row>
    <row r="192" spans="1:65" s="2" customFormat="1" ht="24.2" customHeight="1">
      <c r="A192" s="35"/>
      <c r="B192" s="36"/>
      <c r="C192" s="180" t="s">
        <v>501</v>
      </c>
      <c r="D192" s="180" t="s">
        <v>136</v>
      </c>
      <c r="E192" s="181" t="s">
        <v>2077</v>
      </c>
      <c r="F192" s="182" t="s">
        <v>2078</v>
      </c>
      <c r="G192" s="183" t="s">
        <v>247</v>
      </c>
      <c r="H192" s="184">
        <v>9</v>
      </c>
      <c r="I192" s="185"/>
      <c r="J192" s="186">
        <f t="shared" si="20"/>
        <v>0</v>
      </c>
      <c r="K192" s="187"/>
      <c r="L192" s="40"/>
      <c r="M192" s="188" t="s">
        <v>1</v>
      </c>
      <c r="N192" s="189" t="s">
        <v>41</v>
      </c>
      <c r="O192" s="72"/>
      <c r="P192" s="190">
        <f t="shared" si="21"/>
        <v>0</v>
      </c>
      <c r="Q192" s="190">
        <v>0</v>
      </c>
      <c r="R192" s="190">
        <f t="shared" si="22"/>
        <v>0</v>
      </c>
      <c r="S192" s="190">
        <v>0</v>
      </c>
      <c r="T192" s="191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171</v>
      </c>
      <c r="AT192" s="192" t="s">
        <v>136</v>
      </c>
      <c r="AU192" s="192" t="s">
        <v>86</v>
      </c>
      <c r="AY192" s="18" t="s">
        <v>135</v>
      </c>
      <c r="BE192" s="193">
        <f t="shared" si="24"/>
        <v>0</v>
      </c>
      <c r="BF192" s="193">
        <f t="shared" si="25"/>
        <v>0</v>
      </c>
      <c r="BG192" s="193">
        <f t="shared" si="26"/>
        <v>0</v>
      </c>
      <c r="BH192" s="193">
        <f t="shared" si="27"/>
        <v>0</v>
      </c>
      <c r="BI192" s="193">
        <f t="shared" si="28"/>
        <v>0</v>
      </c>
      <c r="BJ192" s="18" t="s">
        <v>84</v>
      </c>
      <c r="BK192" s="193">
        <f t="shared" si="29"/>
        <v>0</v>
      </c>
      <c r="BL192" s="18" t="s">
        <v>171</v>
      </c>
      <c r="BM192" s="192" t="s">
        <v>507</v>
      </c>
    </row>
    <row r="193" spans="1:65" s="2" customFormat="1" ht="33" customHeight="1">
      <c r="A193" s="35"/>
      <c r="B193" s="36"/>
      <c r="C193" s="244" t="s">
        <v>369</v>
      </c>
      <c r="D193" s="244" t="s">
        <v>251</v>
      </c>
      <c r="E193" s="245" t="s">
        <v>2079</v>
      </c>
      <c r="F193" s="246" t="s">
        <v>2080</v>
      </c>
      <c r="G193" s="247" t="s">
        <v>264</v>
      </c>
      <c r="H193" s="248">
        <v>1</v>
      </c>
      <c r="I193" s="249"/>
      <c r="J193" s="250">
        <f t="shared" si="20"/>
        <v>0</v>
      </c>
      <c r="K193" s="251"/>
      <c r="L193" s="252"/>
      <c r="M193" s="253" t="s">
        <v>1</v>
      </c>
      <c r="N193" s="254" t="s">
        <v>41</v>
      </c>
      <c r="O193" s="72"/>
      <c r="P193" s="190">
        <f t="shared" si="21"/>
        <v>0</v>
      </c>
      <c r="Q193" s="190">
        <v>0</v>
      </c>
      <c r="R193" s="190">
        <f t="shared" si="22"/>
        <v>0</v>
      </c>
      <c r="S193" s="190">
        <v>0</v>
      </c>
      <c r="T193" s="191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289</v>
      </c>
      <c r="AT193" s="192" t="s">
        <v>251</v>
      </c>
      <c r="AU193" s="192" t="s">
        <v>86</v>
      </c>
      <c r="AY193" s="18" t="s">
        <v>135</v>
      </c>
      <c r="BE193" s="193">
        <f t="shared" si="24"/>
        <v>0</v>
      </c>
      <c r="BF193" s="193">
        <f t="shared" si="25"/>
        <v>0</v>
      </c>
      <c r="BG193" s="193">
        <f t="shared" si="26"/>
        <v>0</v>
      </c>
      <c r="BH193" s="193">
        <f t="shared" si="27"/>
        <v>0</v>
      </c>
      <c r="BI193" s="193">
        <f t="shared" si="28"/>
        <v>0</v>
      </c>
      <c r="BJ193" s="18" t="s">
        <v>84</v>
      </c>
      <c r="BK193" s="193">
        <f t="shared" si="29"/>
        <v>0</v>
      </c>
      <c r="BL193" s="18" t="s">
        <v>171</v>
      </c>
      <c r="BM193" s="192" t="s">
        <v>511</v>
      </c>
    </row>
    <row r="194" spans="1:65" s="2" customFormat="1" ht="24.2" customHeight="1">
      <c r="A194" s="35"/>
      <c r="B194" s="36"/>
      <c r="C194" s="180" t="s">
        <v>508</v>
      </c>
      <c r="D194" s="180" t="s">
        <v>136</v>
      </c>
      <c r="E194" s="181" t="s">
        <v>2081</v>
      </c>
      <c r="F194" s="182" t="s">
        <v>2082</v>
      </c>
      <c r="G194" s="183" t="s">
        <v>247</v>
      </c>
      <c r="H194" s="184">
        <v>21</v>
      </c>
      <c r="I194" s="185"/>
      <c r="J194" s="186">
        <f t="shared" si="20"/>
        <v>0</v>
      </c>
      <c r="K194" s="187"/>
      <c r="L194" s="40"/>
      <c r="M194" s="188" t="s">
        <v>1</v>
      </c>
      <c r="N194" s="189" t="s">
        <v>41</v>
      </c>
      <c r="O194" s="72"/>
      <c r="P194" s="190">
        <f t="shared" si="21"/>
        <v>0</v>
      </c>
      <c r="Q194" s="190">
        <v>0</v>
      </c>
      <c r="R194" s="190">
        <f t="shared" si="22"/>
        <v>0</v>
      </c>
      <c r="S194" s="190">
        <v>0</v>
      </c>
      <c r="T194" s="191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171</v>
      </c>
      <c r="AT194" s="192" t="s">
        <v>136</v>
      </c>
      <c r="AU194" s="192" t="s">
        <v>86</v>
      </c>
      <c r="AY194" s="18" t="s">
        <v>135</v>
      </c>
      <c r="BE194" s="193">
        <f t="shared" si="24"/>
        <v>0</v>
      </c>
      <c r="BF194" s="193">
        <f t="shared" si="25"/>
        <v>0</v>
      </c>
      <c r="BG194" s="193">
        <f t="shared" si="26"/>
        <v>0</v>
      </c>
      <c r="BH194" s="193">
        <f t="shared" si="27"/>
        <v>0</v>
      </c>
      <c r="BI194" s="193">
        <f t="shared" si="28"/>
        <v>0</v>
      </c>
      <c r="BJ194" s="18" t="s">
        <v>84</v>
      </c>
      <c r="BK194" s="193">
        <f t="shared" si="29"/>
        <v>0</v>
      </c>
      <c r="BL194" s="18" t="s">
        <v>171</v>
      </c>
      <c r="BM194" s="192" t="s">
        <v>514</v>
      </c>
    </row>
    <row r="195" spans="2:51" s="14" customFormat="1" ht="12">
      <c r="B195" s="222"/>
      <c r="C195" s="223"/>
      <c r="D195" s="194" t="s">
        <v>237</v>
      </c>
      <c r="E195" s="224" t="s">
        <v>1</v>
      </c>
      <c r="F195" s="225" t="s">
        <v>2083</v>
      </c>
      <c r="G195" s="223"/>
      <c r="H195" s="226">
        <v>21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237</v>
      </c>
      <c r="AU195" s="232" t="s">
        <v>86</v>
      </c>
      <c r="AV195" s="14" t="s">
        <v>86</v>
      </c>
      <c r="AW195" s="14" t="s">
        <v>32</v>
      </c>
      <c r="AX195" s="14" t="s">
        <v>76</v>
      </c>
      <c r="AY195" s="232" t="s">
        <v>135</v>
      </c>
    </row>
    <row r="196" spans="2:51" s="15" customFormat="1" ht="12">
      <c r="B196" s="233"/>
      <c r="C196" s="234"/>
      <c r="D196" s="194" t="s">
        <v>237</v>
      </c>
      <c r="E196" s="235" t="s">
        <v>1</v>
      </c>
      <c r="F196" s="236" t="s">
        <v>240</v>
      </c>
      <c r="G196" s="234"/>
      <c r="H196" s="237">
        <v>21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237</v>
      </c>
      <c r="AU196" s="243" t="s">
        <v>86</v>
      </c>
      <c r="AV196" s="15" t="s">
        <v>140</v>
      </c>
      <c r="AW196" s="15" t="s">
        <v>32</v>
      </c>
      <c r="AX196" s="15" t="s">
        <v>84</v>
      </c>
      <c r="AY196" s="243" t="s">
        <v>135</v>
      </c>
    </row>
    <row r="197" spans="1:65" s="2" customFormat="1" ht="33" customHeight="1">
      <c r="A197" s="35"/>
      <c r="B197" s="36"/>
      <c r="C197" s="244" t="s">
        <v>375</v>
      </c>
      <c r="D197" s="244" t="s">
        <v>251</v>
      </c>
      <c r="E197" s="245" t="s">
        <v>2084</v>
      </c>
      <c r="F197" s="246" t="s">
        <v>2085</v>
      </c>
      <c r="G197" s="247" t="s">
        <v>264</v>
      </c>
      <c r="H197" s="248">
        <v>1</v>
      </c>
      <c r="I197" s="249"/>
      <c r="J197" s="250">
        <f aca="true" t="shared" si="30" ref="J197:J210">ROUND(I197*H197,2)</f>
        <v>0</v>
      </c>
      <c r="K197" s="251"/>
      <c r="L197" s="252"/>
      <c r="M197" s="253" t="s">
        <v>1</v>
      </c>
      <c r="N197" s="254" t="s">
        <v>41</v>
      </c>
      <c r="O197" s="72"/>
      <c r="P197" s="190">
        <f aca="true" t="shared" si="31" ref="P197:P210">O197*H197</f>
        <v>0</v>
      </c>
      <c r="Q197" s="190">
        <v>0</v>
      </c>
      <c r="R197" s="190">
        <f aca="true" t="shared" si="32" ref="R197:R210">Q197*H197</f>
        <v>0</v>
      </c>
      <c r="S197" s="190">
        <v>0</v>
      </c>
      <c r="T197" s="191">
        <f aca="true" t="shared" si="33" ref="T197:T210"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289</v>
      </c>
      <c r="AT197" s="192" t="s">
        <v>251</v>
      </c>
      <c r="AU197" s="192" t="s">
        <v>86</v>
      </c>
      <c r="AY197" s="18" t="s">
        <v>135</v>
      </c>
      <c r="BE197" s="193">
        <f aca="true" t="shared" si="34" ref="BE197:BE210">IF(N197="základní",J197,0)</f>
        <v>0</v>
      </c>
      <c r="BF197" s="193">
        <f aca="true" t="shared" si="35" ref="BF197:BF210">IF(N197="snížená",J197,0)</f>
        <v>0</v>
      </c>
      <c r="BG197" s="193">
        <f aca="true" t="shared" si="36" ref="BG197:BG210">IF(N197="zákl. přenesená",J197,0)</f>
        <v>0</v>
      </c>
      <c r="BH197" s="193">
        <f aca="true" t="shared" si="37" ref="BH197:BH210">IF(N197="sníž. přenesená",J197,0)</f>
        <v>0</v>
      </c>
      <c r="BI197" s="193">
        <f aca="true" t="shared" si="38" ref="BI197:BI210">IF(N197="nulová",J197,0)</f>
        <v>0</v>
      </c>
      <c r="BJ197" s="18" t="s">
        <v>84</v>
      </c>
      <c r="BK197" s="193">
        <f aca="true" t="shared" si="39" ref="BK197:BK210">ROUND(I197*H197,2)</f>
        <v>0</v>
      </c>
      <c r="BL197" s="18" t="s">
        <v>171</v>
      </c>
      <c r="BM197" s="192" t="s">
        <v>518</v>
      </c>
    </row>
    <row r="198" spans="1:65" s="2" customFormat="1" ht="33" customHeight="1">
      <c r="A198" s="35"/>
      <c r="B198" s="36"/>
      <c r="C198" s="244" t="s">
        <v>515</v>
      </c>
      <c r="D198" s="244" t="s">
        <v>251</v>
      </c>
      <c r="E198" s="245" t="s">
        <v>2086</v>
      </c>
      <c r="F198" s="246" t="s">
        <v>2087</v>
      </c>
      <c r="G198" s="247" t="s">
        <v>264</v>
      </c>
      <c r="H198" s="248">
        <v>1</v>
      </c>
      <c r="I198" s="249"/>
      <c r="J198" s="250">
        <f t="shared" si="30"/>
        <v>0</v>
      </c>
      <c r="K198" s="251"/>
      <c r="L198" s="252"/>
      <c r="M198" s="253" t="s">
        <v>1</v>
      </c>
      <c r="N198" s="254" t="s">
        <v>41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289</v>
      </c>
      <c r="AT198" s="192" t="s">
        <v>251</v>
      </c>
      <c r="AU198" s="192" t="s">
        <v>86</v>
      </c>
      <c r="AY198" s="18" t="s">
        <v>135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84</v>
      </c>
      <c r="BK198" s="193">
        <f t="shared" si="39"/>
        <v>0</v>
      </c>
      <c r="BL198" s="18" t="s">
        <v>171</v>
      </c>
      <c r="BM198" s="192" t="s">
        <v>521</v>
      </c>
    </row>
    <row r="199" spans="1:65" s="2" customFormat="1" ht="33" customHeight="1">
      <c r="A199" s="35"/>
      <c r="B199" s="36"/>
      <c r="C199" s="244" t="s">
        <v>380</v>
      </c>
      <c r="D199" s="244" t="s">
        <v>251</v>
      </c>
      <c r="E199" s="245" t="s">
        <v>2088</v>
      </c>
      <c r="F199" s="246" t="s">
        <v>2089</v>
      </c>
      <c r="G199" s="247" t="s">
        <v>264</v>
      </c>
      <c r="H199" s="248">
        <v>1</v>
      </c>
      <c r="I199" s="249"/>
      <c r="J199" s="250">
        <f t="shared" si="30"/>
        <v>0</v>
      </c>
      <c r="K199" s="251"/>
      <c r="L199" s="252"/>
      <c r="M199" s="253" t="s">
        <v>1</v>
      </c>
      <c r="N199" s="254" t="s">
        <v>41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289</v>
      </c>
      <c r="AT199" s="192" t="s">
        <v>251</v>
      </c>
      <c r="AU199" s="192" t="s">
        <v>86</v>
      </c>
      <c r="AY199" s="18" t="s">
        <v>135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84</v>
      </c>
      <c r="BK199" s="193">
        <f t="shared" si="39"/>
        <v>0</v>
      </c>
      <c r="BL199" s="18" t="s">
        <v>171</v>
      </c>
      <c r="BM199" s="192" t="s">
        <v>526</v>
      </c>
    </row>
    <row r="200" spans="1:65" s="2" customFormat="1" ht="24.2" customHeight="1">
      <c r="A200" s="35"/>
      <c r="B200" s="36"/>
      <c r="C200" s="180" t="s">
        <v>523</v>
      </c>
      <c r="D200" s="180" t="s">
        <v>136</v>
      </c>
      <c r="E200" s="181" t="s">
        <v>2090</v>
      </c>
      <c r="F200" s="182" t="s">
        <v>2091</v>
      </c>
      <c r="G200" s="183" t="s">
        <v>247</v>
      </c>
      <c r="H200" s="184">
        <v>35</v>
      </c>
      <c r="I200" s="185"/>
      <c r="J200" s="186">
        <f t="shared" si="30"/>
        <v>0</v>
      </c>
      <c r="K200" s="187"/>
      <c r="L200" s="40"/>
      <c r="M200" s="188" t="s">
        <v>1</v>
      </c>
      <c r="N200" s="189" t="s">
        <v>41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171</v>
      </c>
      <c r="AT200" s="192" t="s">
        <v>136</v>
      </c>
      <c r="AU200" s="192" t="s">
        <v>86</v>
      </c>
      <c r="AY200" s="18" t="s">
        <v>135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84</v>
      </c>
      <c r="BK200" s="193">
        <f t="shared" si="39"/>
        <v>0</v>
      </c>
      <c r="BL200" s="18" t="s">
        <v>171</v>
      </c>
      <c r="BM200" s="192" t="s">
        <v>529</v>
      </c>
    </row>
    <row r="201" spans="1:65" s="2" customFormat="1" ht="24.2" customHeight="1">
      <c r="A201" s="35"/>
      <c r="B201" s="36"/>
      <c r="C201" s="180" t="s">
        <v>391</v>
      </c>
      <c r="D201" s="180" t="s">
        <v>136</v>
      </c>
      <c r="E201" s="181" t="s">
        <v>2092</v>
      </c>
      <c r="F201" s="182" t="s">
        <v>2093</v>
      </c>
      <c r="G201" s="183" t="s">
        <v>247</v>
      </c>
      <c r="H201" s="184">
        <v>5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41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171</v>
      </c>
      <c r="AT201" s="192" t="s">
        <v>136</v>
      </c>
      <c r="AU201" s="192" t="s">
        <v>86</v>
      </c>
      <c r="AY201" s="18" t="s">
        <v>135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84</v>
      </c>
      <c r="BK201" s="193">
        <f t="shared" si="39"/>
        <v>0</v>
      </c>
      <c r="BL201" s="18" t="s">
        <v>171</v>
      </c>
      <c r="BM201" s="192" t="s">
        <v>535</v>
      </c>
    </row>
    <row r="202" spans="1:65" s="2" customFormat="1" ht="24.2" customHeight="1">
      <c r="A202" s="35"/>
      <c r="B202" s="36"/>
      <c r="C202" s="180" t="s">
        <v>532</v>
      </c>
      <c r="D202" s="180" t="s">
        <v>136</v>
      </c>
      <c r="E202" s="181" t="s">
        <v>2094</v>
      </c>
      <c r="F202" s="182" t="s">
        <v>2095</v>
      </c>
      <c r="G202" s="183" t="s">
        <v>247</v>
      </c>
      <c r="H202" s="184">
        <v>4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41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171</v>
      </c>
      <c r="AT202" s="192" t="s">
        <v>136</v>
      </c>
      <c r="AU202" s="192" t="s">
        <v>86</v>
      </c>
      <c r="AY202" s="18" t="s">
        <v>135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84</v>
      </c>
      <c r="BK202" s="193">
        <f t="shared" si="39"/>
        <v>0</v>
      </c>
      <c r="BL202" s="18" t="s">
        <v>171</v>
      </c>
      <c r="BM202" s="192" t="s">
        <v>542</v>
      </c>
    </row>
    <row r="203" spans="1:65" s="2" customFormat="1" ht="21.75" customHeight="1">
      <c r="A203" s="35"/>
      <c r="B203" s="36"/>
      <c r="C203" s="180" t="s">
        <v>400</v>
      </c>
      <c r="D203" s="180" t="s">
        <v>136</v>
      </c>
      <c r="E203" s="181" t="s">
        <v>2096</v>
      </c>
      <c r="F203" s="182" t="s">
        <v>2097</v>
      </c>
      <c r="G203" s="183" t="s">
        <v>247</v>
      </c>
      <c r="H203" s="184">
        <v>8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41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171</v>
      </c>
      <c r="AT203" s="192" t="s">
        <v>136</v>
      </c>
      <c r="AU203" s="192" t="s">
        <v>86</v>
      </c>
      <c r="AY203" s="18" t="s">
        <v>135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84</v>
      </c>
      <c r="BK203" s="193">
        <f t="shared" si="39"/>
        <v>0</v>
      </c>
      <c r="BL203" s="18" t="s">
        <v>171</v>
      </c>
      <c r="BM203" s="192" t="s">
        <v>548</v>
      </c>
    </row>
    <row r="204" spans="1:65" s="2" customFormat="1" ht="21.75" customHeight="1">
      <c r="A204" s="35"/>
      <c r="B204" s="36"/>
      <c r="C204" s="180" t="s">
        <v>545</v>
      </c>
      <c r="D204" s="180" t="s">
        <v>136</v>
      </c>
      <c r="E204" s="181" t="s">
        <v>2098</v>
      </c>
      <c r="F204" s="182" t="s">
        <v>2099</v>
      </c>
      <c r="G204" s="183" t="s">
        <v>247</v>
      </c>
      <c r="H204" s="184">
        <v>14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41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171</v>
      </c>
      <c r="AT204" s="192" t="s">
        <v>136</v>
      </c>
      <c r="AU204" s="192" t="s">
        <v>86</v>
      </c>
      <c r="AY204" s="18" t="s">
        <v>135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84</v>
      </c>
      <c r="BK204" s="193">
        <f t="shared" si="39"/>
        <v>0</v>
      </c>
      <c r="BL204" s="18" t="s">
        <v>171</v>
      </c>
      <c r="BM204" s="192" t="s">
        <v>551</v>
      </c>
    </row>
    <row r="205" spans="1:65" s="2" customFormat="1" ht="21.75" customHeight="1">
      <c r="A205" s="35"/>
      <c r="B205" s="36"/>
      <c r="C205" s="180" t="s">
        <v>403</v>
      </c>
      <c r="D205" s="180" t="s">
        <v>136</v>
      </c>
      <c r="E205" s="181" t="s">
        <v>2100</v>
      </c>
      <c r="F205" s="182" t="s">
        <v>2101</v>
      </c>
      <c r="G205" s="183" t="s">
        <v>247</v>
      </c>
      <c r="H205" s="184">
        <v>8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171</v>
      </c>
      <c r="AT205" s="192" t="s">
        <v>136</v>
      </c>
      <c r="AU205" s="192" t="s">
        <v>86</v>
      </c>
      <c r="AY205" s="18" t="s">
        <v>135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84</v>
      </c>
      <c r="BK205" s="193">
        <f t="shared" si="39"/>
        <v>0</v>
      </c>
      <c r="BL205" s="18" t="s">
        <v>171</v>
      </c>
      <c r="BM205" s="192" t="s">
        <v>557</v>
      </c>
    </row>
    <row r="206" spans="1:65" s="2" customFormat="1" ht="21.75" customHeight="1">
      <c r="A206" s="35"/>
      <c r="B206" s="36"/>
      <c r="C206" s="180" t="s">
        <v>554</v>
      </c>
      <c r="D206" s="180" t="s">
        <v>136</v>
      </c>
      <c r="E206" s="181" t="s">
        <v>2102</v>
      </c>
      <c r="F206" s="182" t="s">
        <v>2103</v>
      </c>
      <c r="G206" s="183" t="s">
        <v>247</v>
      </c>
      <c r="H206" s="184">
        <v>21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171</v>
      </c>
      <c r="AT206" s="192" t="s">
        <v>136</v>
      </c>
      <c r="AU206" s="192" t="s">
        <v>86</v>
      </c>
      <c r="AY206" s="18" t="s">
        <v>135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84</v>
      </c>
      <c r="BK206" s="193">
        <f t="shared" si="39"/>
        <v>0</v>
      </c>
      <c r="BL206" s="18" t="s">
        <v>171</v>
      </c>
      <c r="BM206" s="192" t="s">
        <v>560</v>
      </c>
    </row>
    <row r="207" spans="1:65" s="2" customFormat="1" ht="33" customHeight="1">
      <c r="A207" s="35"/>
      <c r="B207" s="36"/>
      <c r="C207" s="180" t="s">
        <v>408</v>
      </c>
      <c r="D207" s="180" t="s">
        <v>136</v>
      </c>
      <c r="E207" s="181" t="s">
        <v>2104</v>
      </c>
      <c r="F207" s="182" t="s">
        <v>2105</v>
      </c>
      <c r="G207" s="183" t="s">
        <v>264</v>
      </c>
      <c r="H207" s="184">
        <v>1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171</v>
      </c>
      <c r="AT207" s="192" t="s">
        <v>136</v>
      </c>
      <c r="AU207" s="192" t="s">
        <v>86</v>
      </c>
      <c r="AY207" s="18" t="s">
        <v>135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84</v>
      </c>
      <c r="BK207" s="193">
        <f t="shared" si="39"/>
        <v>0</v>
      </c>
      <c r="BL207" s="18" t="s">
        <v>171</v>
      </c>
      <c r="BM207" s="192" t="s">
        <v>565</v>
      </c>
    </row>
    <row r="208" spans="1:65" s="2" customFormat="1" ht="66.75" customHeight="1">
      <c r="A208" s="35"/>
      <c r="B208" s="36"/>
      <c r="C208" s="244" t="s">
        <v>562</v>
      </c>
      <c r="D208" s="244" t="s">
        <v>251</v>
      </c>
      <c r="E208" s="245" t="s">
        <v>2106</v>
      </c>
      <c r="F208" s="246" t="s">
        <v>2107</v>
      </c>
      <c r="G208" s="247" t="s">
        <v>1961</v>
      </c>
      <c r="H208" s="248">
        <v>1</v>
      </c>
      <c r="I208" s="249"/>
      <c r="J208" s="250">
        <f t="shared" si="30"/>
        <v>0</v>
      </c>
      <c r="K208" s="251"/>
      <c r="L208" s="252"/>
      <c r="M208" s="253" t="s">
        <v>1</v>
      </c>
      <c r="N208" s="254" t="s">
        <v>41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289</v>
      </c>
      <c r="AT208" s="192" t="s">
        <v>251</v>
      </c>
      <c r="AU208" s="192" t="s">
        <v>86</v>
      </c>
      <c r="AY208" s="18" t="s">
        <v>135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84</v>
      </c>
      <c r="BK208" s="193">
        <f t="shared" si="39"/>
        <v>0</v>
      </c>
      <c r="BL208" s="18" t="s">
        <v>171</v>
      </c>
      <c r="BM208" s="192" t="s">
        <v>576</v>
      </c>
    </row>
    <row r="209" spans="1:65" s="2" customFormat="1" ht="16.5" customHeight="1">
      <c r="A209" s="35"/>
      <c r="B209" s="36"/>
      <c r="C209" s="180" t="s">
        <v>413</v>
      </c>
      <c r="D209" s="180" t="s">
        <v>136</v>
      </c>
      <c r="E209" s="181" t="s">
        <v>2108</v>
      </c>
      <c r="F209" s="182" t="s">
        <v>2109</v>
      </c>
      <c r="G209" s="183" t="s">
        <v>196</v>
      </c>
      <c r="H209" s="184">
        <v>1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171</v>
      </c>
      <c r="AT209" s="192" t="s">
        <v>136</v>
      </c>
      <c r="AU209" s="192" t="s">
        <v>86</v>
      </c>
      <c r="AY209" s="18" t="s">
        <v>135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84</v>
      </c>
      <c r="BK209" s="193">
        <f t="shared" si="39"/>
        <v>0</v>
      </c>
      <c r="BL209" s="18" t="s">
        <v>171</v>
      </c>
      <c r="BM209" s="192" t="s">
        <v>580</v>
      </c>
    </row>
    <row r="210" spans="1:65" s="2" customFormat="1" ht="24.2" customHeight="1">
      <c r="A210" s="35"/>
      <c r="B210" s="36"/>
      <c r="C210" s="180" t="s">
        <v>577</v>
      </c>
      <c r="D210" s="180" t="s">
        <v>136</v>
      </c>
      <c r="E210" s="181" t="s">
        <v>2110</v>
      </c>
      <c r="F210" s="182" t="s">
        <v>2111</v>
      </c>
      <c r="G210" s="183" t="s">
        <v>254</v>
      </c>
      <c r="H210" s="184">
        <v>1.238</v>
      </c>
      <c r="I210" s="185"/>
      <c r="J210" s="186">
        <f t="shared" si="30"/>
        <v>0</v>
      </c>
      <c r="K210" s="187"/>
      <c r="L210" s="40"/>
      <c r="M210" s="188" t="s">
        <v>1</v>
      </c>
      <c r="N210" s="189" t="s">
        <v>41</v>
      </c>
      <c r="O210" s="72"/>
      <c r="P210" s="190">
        <f t="shared" si="31"/>
        <v>0</v>
      </c>
      <c r="Q210" s="190">
        <v>0</v>
      </c>
      <c r="R210" s="190">
        <f t="shared" si="32"/>
        <v>0</v>
      </c>
      <c r="S210" s="190">
        <v>0</v>
      </c>
      <c r="T210" s="191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171</v>
      </c>
      <c r="AT210" s="192" t="s">
        <v>136</v>
      </c>
      <c r="AU210" s="192" t="s">
        <v>86</v>
      </c>
      <c r="AY210" s="18" t="s">
        <v>135</v>
      </c>
      <c r="BE210" s="193">
        <f t="shared" si="34"/>
        <v>0</v>
      </c>
      <c r="BF210" s="193">
        <f t="shared" si="35"/>
        <v>0</v>
      </c>
      <c r="BG210" s="193">
        <f t="shared" si="36"/>
        <v>0</v>
      </c>
      <c r="BH210" s="193">
        <f t="shared" si="37"/>
        <v>0</v>
      </c>
      <c r="BI210" s="193">
        <f t="shared" si="38"/>
        <v>0</v>
      </c>
      <c r="BJ210" s="18" t="s">
        <v>84</v>
      </c>
      <c r="BK210" s="193">
        <f t="shared" si="39"/>
        <v>0</v>
      </c>
      <c r="BL210" s="18" t="s">
        <v>171</v>
      </c>
      <c r="BM210" s="192" t="s">
        <v>586</v>
      </c>
    </row>
    <row r="211" spans="2:63" s="11" customFormat="1" ht="22.9" customHeight="1">
      <c r="B211" s="166"/>
      <c r="C211" s="167"/>
      <c r="D211" s="168" t="s">
        <v>75</v>
      </c>
      <c r="E211" s="210" t="s">
        <v>808</v>
      </c>
      <c r="F211" s="210" t="s">
        <v>809</v>
      </c>
      <c r="G211" s="167"/>
      <c r="H211" s="167"/>
      <c r="I211" s="170"/>
      <c r="J211" s="211">
        <f>BK211</f>
        <v>0</v>
      </c>
      <c r="K211" s="167"/>
      <c r="L211" s="172"/>
      <c r="M211" s="173"/>
      <c r="N211" s="174"/>
      <c r="O211" s="174"/>
      <c r="P211" s="175">
        <f>SUM(P212:P213)</f>
        <v>0</v>
      </c>
      <c r="Q211" s="174"/>
      <c r="R211" s="175">
        <f>SUM(R212:R213)</f>
        <v>0</v>
      </c>
      <c r="S211" s="174"/>
      <c r="T211" s="176">
        <f>SUM(T212:T213)</f>
        <v>0</v>
      </c>
      <c r="AR211" s="177" t="s">
        <v>86</v>
      </c>
      <c r="AT211" s="178" t="s">
        <v>75</v>
      </c>
      <c r="AU211" s="178" t="s">
        <v>84</v>
      </c>
      <c r="AY211" s="177" t="s">
        <v>135</v>
      </c>
      <c r="BK211" s="179">
        <f>SUM(BK212:BK213)</f>
        <v>0</v>
      </c>
    </row>
    <row r="212" spans="1:65" s="2" customFormat="1" ht="24.2" customHeight="1">
      <c r="A212" s="35"/>
      <c r="B212" s="36"/>
      <c r="C212" s="180" t="s">
        <v>421</v>
      </c>
      <c r="D212" s="180" t="s">
        <v>136</v>
      </c>
      <c r="E212" s="181" t="s">
        <v>2112</v>
      </c>
      <c r="F212" s="182" t="s">
        <v>2113</v>
      </c>
      <c r="G212" s="183" t="s">
        <v>269</v>
      </c>
      <c r="H212" s="184">
        <v>93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41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171</v>
      </c>
      <c r="AT212" s="192" t="s">
        <v>136</v>
      </c>
      <c r="AU212" s="192" t="s">
        <v>86</v>
      </c>
      <c r="AY212" s="18" t="s">
        <v>135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84</v>
      </c>
      <c r="BK212" s="193">
        <f>ROUND(I212*H212,2)</f>
        <v>0</v>
      </c>
      <c r="BL212" s="18" t="s">
        <v>171</v>
      </c>
      <c r="BM212" s="192" t="s">
        <v>592</v>
      </c>
    </row>
    <row r="213" spans="1:65" s="2" customFormat="1" ht="24.2" customHeight="1">
      <c r="A213" s="35"/>
      <c r="B213" s="36"/>
      <c r="C213" s="180" t="s">
        <v>589</v>
      </c>
      <c r="D213" s="180" t="s">
        <v>136</v>
      </c>
      <c r="E213" s="181" t="s">
        <v>2114</v>
      </c>
      <c r="F213" s="182" t="s">
        <v>2115</v>
      </c>
      <c r="G213" s="183" t="s">
        <v>254</v>
      </c>
      <c r="H213" s="184">
        <v>0.046</v>
      </c>
      <c r="I213" s="185"/>
      <c r="J213" s="186">
        <f>ROUND(I213*H213,2)</f>
        <v>0</v>
      </c>
      <c r="K213" s="187"/>
      <c r="L213" s="40"/>
      <c r="M213" s="199" t="s">
        <v>1</v>
      </c>
      <c r="N213" s="200" t="s">
        <v>41</v>
      </c>
      <c r="O213" s="201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171</v>
      </c>
      <c r="AT213" s="192" t="s">
        <v>136</v>
      </c>
      <c r="AU213" s="192" t="s">
        <v>86</v>
      </c>
      <c r="AY213" s="18" t="s">
        <v>135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84</v>
      </c>
      <c r="BK213" s="193">
        <f>ROUND(I213*H213,2)</f>
        <v>0</v>
      </c>
      <c r="BL213" s="18" t="s">
        <v>171</v>
      </c>
      <c r="BM213" s="192" t="s">
        <v>597</v>
      </c>
    </row>
    <row r="214" spans="1:31" s="2" customFormat="1" ht="6.95" customHeight="1">
      <c r="A214" s="35"/>
      <c r="B214" s="55"/>
      <c r="C214" s="56"/>
      <c r="D214" s="56"/>
      <c r="E214" s="56"/>
      <c r="F214" s="56"/>
      <c r="G214" s="56"/>
      <c r="H214" s="56"/>
      <c r="I214" s="56"/>
      <c r="J214" s="56"/>
      <c r="K214" s="56"/>
      <c r="L214" s="40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algorithmName="SHA-512" hashValue="ausF/cuNYv7yZwmClgcb/JdGdpicYfD5ZjOEh2d29q7X0lKF1KLiJvky6IYq0ZQ5MrETHwrKHcN5nMCXX3Bd8Q==" saltValue="PnUbeuwVWZu4KqNlxVW0Pkzgh/Y7G5NrEiatg2FnmJlY5T5AFjw8B78EAkGbVaRky+7Bwygrh/VUcVjNd8Ugwg==" spinCount="100000" sheet="1" objects="1" scenarios="1" formatColumns="0" formatRows="0" autoFilter="0"/>
  <autoFilter ref="C124:K21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2116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ROUND(J156,2)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ROUND((SUM(BE156:BE270)),2)</f>
        <v>0</v>
      </c>
      <c r="G33" s="35"/>
      <c r="H33" s="35"/>
      <c r="I33" s="125">
        <v>0.21</v>
      </c>
      <c r="J33" s="124">
        <f>ROUND(((SUM(BE156:BE270))*I33),2)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ROUND((SUM(BF156:BF270)),2)</f>
        <v>0</v>
      </c>
      <c r="G34" s="35"/>
      <c r="H34" s="35"/>
      <c r="I34" s="125">
        <v>0.15</v>
      </c>
      <c r="J34" s="124">
        <f>ROUND(((SUM(BF156:BF270))*I34),2)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ROUND((SUM(BG156:BG270)),2)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ROUND((SUM(BH156:BH270)),2)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ROUND((SUM(BI156:BI270)),2)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05 - Elektroinstalace silnoproud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J156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2117</v>
      </c>
      <c r="E97" s="151"/>
      <c r="F97" s="151"/>
      <c r="G97" s="151"/>
      <c r="H97" s="151"/>
      <c r="I97" s="151"/>
      <c r="J97" s="152">
        <f>J157</f>
        <v>0</v>
      </c>
      <c r="K97" s="149"/>
      <c r="L97" s="153"/>
    </row>
    <row r="98" spans="2:12" s="12" customFormat="1" ht="19.9" customHeight="1">
      <c r="B98" s="204"/>
      <c r="C98" s="205"/>
      <c r="D98" s="206" t="s">
        <v>2118</v>
      </c>
      <c r="E98" s="207"/>
      <c r="F98" s="207"/>
      <c r="G98" s="207"/>
      <c r="H98" s="207"/>
      <c r="I98" s="207"/>
      <c r="J98" s="208">
        <f>J158</f>
        <v>0</v>
      </c>
      <c r="K98" s="205"/>
      <c r="L98" s="209"/>
    </row>
    <row r="99" spans="2:12" s="12" customFormat="1" ht="19.9" customHeight="1">
      <c r="B99" s="204"/>
      <c r="C99" s="205"/>
      <c r="D99" s="206" t="s">
        <v>2119</v>
      </c>
      <c r="E99" s="207"/>
      <c r="F99" s="207"/>
      <c r="G99" s="207"/>
      <c r="H99" s="207"/>
      <c r="I99" s="207"/>
      <c r="J99" s="208">
        <f>J162</f>
        <v>0</v>
      </c>
      <c r="K99" s="205"/>
      <c r="L99" s="209"/>
    </row>
    <row r="100" spans="2:12" s="12" customFormat="1" ht="19.9" customHeight="1">
      <c r="B100" s="204"/>
      <c r="C100" s="205"/>
      <c r="D100" s="206" t="s">
        <v>2120</v>
      </c>
      <c r="E100" s="207"/>
      <c r="F100" s="207"/>
      <c r="G100" s="207"/>
      <c r="H100" s="207"/>
      <c r="I100" s="207"/>
      <c r="J100" s="208">
        <f>J164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2121</v>
      </c>
      <c r="E101" s="207"/>
      <c r="F101" s="207"/>
      <c r="G101" s="207"/>
      <c r="H101" s="207"/>
      <c r="I101" s="207"/>
      <c r="J101" s="208">
        <f>J166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2122</v>
      </c>
      <c r="E102" s="207"/>
      <c r="F102" s="207"/>
      <c r="G102" s="207"/>
      <c r="H102" s="207"/>
      <c r="I102" s="207"/>
      <c r="J102" s="208">
        <f>J169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2123</v>
      </c>
      <c r="E103" s="207"/>
      <c r="F103" s="207"/>
      <c r="G103" s="207"/>
      <c r="H103" s="207"/>
      <c r="I103" s="207"/>
      <c r="J103" s="208">
        <f>J171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2124</v>
      </c>
      <c r="E104" s="207"/>
      <c r="F104" s="207"/>
      <c r="G104" s="207"/>
      <c r="H104" s="207"/>
      <c r="I104" s="207"/>
      <c r="J104" s="208">
        <f>J174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2125</v>
      </c>
      <c r="E105" s="207"/>
      <c r="F105" s="207"/>
      <c r="G105" s="207"/>
      <c r="H105" s="207"/>
      <c r="I105" s="207"/>
      <c r="J105" s="208">
        <f>J177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2126</v>
      </c>
      <c r="E106" s="207"/>
      <c r="F106" s="207"/>
      <c r="G106" s="207"/>
      <c r="H106" s="207"/>
      <c r="I106" s="207"/>
      <c r="J106" s="208">
        <f>J180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2127</v>
      </c>
      <c r="E107" s="207"/>
      <c r="F107" s="207"/>
      <c r="G107" s="207"/>
      <c r="H107" s="207"/>
      <c r="I107" s="207"/>
      <c r="J107" s="208">
        <f>J182</f>
        <v>0</v>
      </c>
      <c r="K107" s="205"/>
      <c r="L107" s="209"/>
    </row>
    <row r="108" spans="2:12" s="12" customFormat="1" ht="19.9" customHeight="1">
      <c r="B108" s="204"/>
      <c r="C108" s="205"/>
      <c r="D108" s="206" t="s">
        <v>2128</v>
      </c>
      <c r="E108" s="207"/>
      <c r="F108" s="207"/>
      <c r="G108" s="207"/>
      <c r="H108" s="207"/>
      <c r="I108" s="207"/>
      <c r="J108" s="208">
        <f>J185</f>
        <v>0</v>
      </c>
      <c r="K108" s="205"/>
      <c r="L108" s="209"/>
    </row>
    <row r="109" spans="2:12" s="12" customFormat="1" ht="19.9" customHeight="1">
      <c r="B109" s="204"/>
      <c r="C109" s="205"/>
      <c r="D109" s="206" t="s">
        <v>2129</v>
      </c>
      <c r="E109" s="207"/>
      <c r="F109" s="207"/>
      <c r="G109" s="207"/>
      <c r="H109" s="207"/>
      <c r="I109" s="207"/>
      <c r="J109" s="208">
        <f>J189</f>
        <v>0</v>
      </c>
      <c r="K109" s="205"/>
      <c r="L109" s="209"/>
    </row>
    <row r="110" spans="2:12" s="12" customFormat="1" ht="19.9" customHeight="1">
      <c r="B110" s="204"/>
      <c r="C110" s="205"/>
      <c r="D110" s="206" t="s">
        <v>2130</v>
      </c>
      <c r="E110" s="207"/>
      <c r="F110" s="207"/>
      <c r="G110" s="207"/>
      <c r="H110" s="207"/>
      <c r="I110" s="207"/>
      <c r="J110" s="208">
        <f>J194</f>
        <v>0</v>
      </c>
      <c r="K110" s="205"/>
      <c r="L110" s="209"/>
    </row>
    <row r="111" spans="2:12" s="12" customFormat="1" ht="19.9" customHeight="1">
      <c r="B111" s="204"/>
      <c r="C111" s="205"/>
      <c r="D111" s="206" t="s">
        <v>2131</v>
      </c>
      <c r="E111" s="207"/>
      <c r="F111" s="207"/>
      <c r="G111" s="207"/>
      <c r="H111" s="207"/>
      <c r="I111" s="207"/>
      <c r="J111" s="208">
        <f>J197</f>
        <v>0</v>
      </c>
      <c r="K111" s="205"/>
      <c r="L111" s="209"/>
    </row>
    <row r="112" spans="2:12" s="12" customFormat="1" ht="19.9" customHeight="1">
      <c r="B112" s="204"/>
      <c r="C112" s="205"/>
      <c r="D112" s="206" t="s">
        <v>2125</v>
      </c>
      <c r="E112" s="207"/>
      <c r="F112" s="207"/>
      <c r="G112" s="207"/>
      <c r="H112" s="207"/>
      <c r="I112" s="207"/>
      <c r="J112" s="208">
        <f>J203</f>
        <v>0</v>
      </c>
      <c r="K112" s="205"/>
      <c r="L112" s="209"/>
    </row>
    <row r="113" spans="2:12" s="12" customFormat="1" ht="19.9" customHeight="1">
      <c r="B113" s="204"/>
      <c r="C113" s="205"/>
      <c r="D113" s="206" t="s">
        <v>2132</v>
      </c>
      <c r="E113" s="207"/>
      <c r="F113" s="207"/>
      <c r="G113" s="207"/>
      <c r="H113" s="207"/>
      <c r="I113" s="207"/>
      <c r="J113" s="208">
        <f>J208</f>
        <v>0</v>
      </c>
      <c r="K113" s="205"/>
      <c r="L113" s="209"/>
    </row>
    <row r="114" spans="2:12" s="12" customFormat="1" ht="19.9" customHeight="1">
      <c r="B114" s="204"/>
      <c r="C114" s="205"/>
      <c r="D114" s="206" t="s">
        <v>2133</v>
      </c>
      <c r="E114" s="207"/>
      <c r="F114" s="207"/>
      <c r="G114" s="207"/>
      <c r="H114" s="207"/>
      <c r="I114" s="207"/>
      <c r="J114" s="208">
        <f>J211</f>
        <v>0</v>
      </c>
      <c r="K114" s="205"/>
      <c r="L114" s="209"/>
    </row>
    <row r="115" spans="2:12" s="12" customFormat="1" ht="19.9" customHeight="1">
      <c r="B115" s="204"/>
      <c r="C115" s="205"/>
      <c r="D115" s="206" t="s">
        <v>2134</v>
      </c>
      <c r="E115" s="207"/>
      <c r="F115" s="207"/>
      <c r="G115" s="207"/>
      <c r="H115" s="207"/>
      <c r="I115" s="207"/>
      <c r="J115" s="208">
        <f>J213</f>
        <v>0</v>
      </c>
      <c r="K115" s="205"/>
      <c r="L115" s="209"/>
    </row>
    <row r="116" spans="2:12" s="12" customFormat="1" ht="19.9" customHeight="1">
      <c r="B116" s="204"/>
      <c r="C116" s="205"/>
      <c r="D116" s="206" t="s">
        <v>2135</v>
      </c>
      <c r="E116" s="207"/>
      <c r="F116" s="207"/>
      <c r="G116" s="207"/>
      <c r="H116" s="207"/>
      <c r="I116" s="207"/>
      <c r="J116" s="208">
        <f>J216</f>
        <v>0</v>
      </c>
      <c r="K116" s="205"/>
      <c r="L116" s="209"/>
    </row>
    <row r="117" spans="2:12" s="12" customFormat="1" ht="19.9" customHeight="1">
      <c r="B117" s="204"/>
      <c r="C117" s="205"/>
      <c r="D117" s="206" t="s">
        <v>2136</v>
      </c>
      <c r="E117" s="207"/>
      <c r="F117" s="207"/>
      <c r="G117" s="207"/>
      <c r="H117" s="207"/>
      <c r="I117" s="207"/>
      <c r="J117" s="208">
        <f>J222</f>
        <v>0</v>
      </c>
      <c r="K117" s="205"/>
      <c r="L117" s="209"/>
    </row>
    <row r="118" spans="2:12" s="9" customFormat="1" ht="24.95" customHeight="1">
      <c r="B118" s="148"/>
      <c r="C118" s="149"/>
      <c r="D118" s="150" t="s">
        <v>2137</v>
      </c>
      <c r="E118" s="151"/>
      <c r="F118" s="151"/>
      <c r="G118" s="151"/>
      <c r="H118" s="151"/>
      <c r="I118" s="151"/>
      <c r="J118" s="152">
        <f>J229</f>
        <v>0</v>
      </c>
      <c r="K118" s="149"/>
      <c r="L118" s="153"/>
    </row>
    <row r="119" spans="2:12" s="12" customFormat="1" ht="19.9" customHeight="1">
      <c r="B119" s="204"/>
      <c r="C119" s="205"/>
      <c r="D119" s="206" t="s">
        <v>2138</v>
      </c>
      <c r="E119" s="207"/>
      <c r="F119" s="207"/>
      <c r="G119" s="207"/>
      <c r="H119" s="207"/>
      <c r="I119" s="207"/>
      <c r="J119" s="208">
        <f>J230</f>
        <v>0</v>
      </c>
      <c r="K119" s="205"/>
      <c r="L119" s="209"/>
    </row>
    <row r="120" spans="2:12" s="12" customFormat="1" ht="19.9" customHeight="1">
      <c r="B120" s="204"/>
      <c r="C120" s="205"/>
      <c r="D120" s="206" t="s">
        <v>2139</v>
      </c>
      <c r="E120" s="207"/>
      <c r="F120" s="207"/>
      <c r="G120" s="207"/>
      <c r="H120" s="207"/>
      <c r="I120" s="207"/>
      <c r="J120" s="208">
        <f>J232</f>
        <v>0</v>
      </c>
      <c r="K120" s="205"/>
      <c r="L120" s="209"/>
    </row>
    <row r="121" spans="2:12" s="12" customFormat="1" ht="19.9" customHeight="1">
      <c r="B121" s="204"/>
      <c r="C121" s="205"/>
      <c r="D121" s="206" t="s">
        <v>2140</v>
      </c>
      <c r="E121" s="207"/>
      <c r="F121" s="207"/>
      <c r="G121" s="207"/>
      <c r="H121" s="207"/>
      <c r="I121" s="207"/>
      <c r="J121" s="208">
        <f>J234</f>
        <v>0</v>
      </c>
      <c r="K121" s="205"/>
      <c r="L121" s="209"/>
    </row>
    <row r="122" spans="2:12" s="12" customFormat="1" ht="19.9" customHeight="1">
      <c r="B122" s="204"/>
      <c r="C122" s="205"/>
      <c r="D122" s="206" t="s">
        <v>2141</v>
      </c>
      <c r="E122" s="207"/>
      <c r="F122" s="207"/>
      <c r="G122" s="207"/>
      <c r="H122" s="207"/>
      <c r="I122" s="207"/>
      <c r="J122" s="208">
        <f>J236</f>
        <v>0</v>
      </c>
      <c r="K122" s="205"/>
      <c r="L122" s="209"/>
    </row>
    <row r="123" spans="2:12" s="12" customFormat="1" ht="19.9" customHeight="1">
      <c r="B123" s="204"/>
      <c r="C123" s="205"/>
      <c r="D123" s="206" t="s">
        <v>2142</v>
      </c>
      <c r="E123" s="207"/>
      <c r="F123" s="207"/>
      <c r="G123" s="207"/>
      <c r="H123" s="207"/>
      <c r="I123" s="207"/>
      <c r="J123" s="208">
        <f>J238</f>
        <v>0</v>
      </c>
      <c r="K123" s="205"/>
      <c r="L123" s="209"/>
    </row>
    <row r="124" spans="2:12" s="12" customFormat="1" ht="19.9" customHeight="1">
      <c r="B124" s="204"/>
      <c r="C124" s="205"/>
      <c r="D124" s="206" t="s">
        <v>2143</v>
      </c>
      <c r="E124" s="207"/>
      <c r="F124" s="207"/>
      <c r="G124" s="207"/>
      <c r="H124" s="207"/>
      <c r="I124" s="207"/>
      <c r="J124" s="208">
        <f>J240</f>
        <v>0</v>
      </c>
      <c r="K124" s="205"/>
      <c r="L124" s="209"/>
    </row>
    <row r="125" spans="2:12" s="9" customFormat="1" ht="24.95" customHeight="1">
      <c r="B125" s="148"/>
      <c r="C125" s="149"/>
      <c r="D125" s="150" t="s">
        <v>2144</v>
      </c>
      <c r="E125" s="151"/>
      <c r="F125" s="151"/>
      <c r="G125" s="151"/>
      <c r="H125" s="151"/>
      <c r="I125" s="151"/>
      <c r="J125" s="152">
        <f>J242</f>
        <v>0</v>
      </c>
      <c r="K125" s="149"/>
      <c r="L125" s="153"/>
    </row>
    <row r="126" spans="2:12" s="12" customFormat="1" ht="19.9" customHeight="1">
      <c r="B126" s="204"/>
      <c r="C126" s="205"/>
      <c r="D126" s="206" t="s">
        <v>2145</v>
      </c>
      <c r="E126" s="207"/>
      <c r="F126" s="207"/>
      <c r="G126" s="207"/>
      <c r="H126" s="207"/>
      <c r="I126" s="207"/>
      <c r="J126" s="208">
        <f>J243</f>
        <v>0</v>
      </c>
      <c r="K126" s="205"/>
      <c r="L126" s="209"/>
    </row>
    <row r="127" spans="2:12" s="12" customFormat="1" ht="19.9" customHeight="1">
      <c r="B127" s="204"/>
      <c r="C127" s="205"/>
      <c r="D127" s="206" t="s">
        <v>2146</v>
      </c>
      <c r="E127" s="207"/>
      <c r="F127" s="207"/>
      <c r="G127" s="207"/>
      <c r="H127" s="207"/>
      <c r="I127" s="207"/>
      <c r="J127" s="208">
        <f>J245</f>
        <v>0</v>
      </c>
      <c r="K127" s="205"/>
      <c r="L127" s="209"/>
    </row>
    <row r="128" spans="2:12" s="12" customFormat="1" ht="19.9" customHeight="1">
      <c r="B128" s="204"/>
      <c r="C128" s="205"/>
      <c r="D128" s="206" t="s">
        <v>2147</v>
      </c>
      <c r="E128" s="207"/>
      <c r="F128" s="207"/>
      <c r="G128" s="207"/>
      <c r="H128" s="207"/>
      <c r="I128" s="207"/>
      <c r="J128" s="208">
        <f>J247</f>
        <v>0</v>
      </c>
      <c r="K128" s="205"/>
      <c r="L128" s="209"/>
    </row>
    <row r="129" spans="2:12" s="12" customFormat="1" ht="19.9" customHeight="1">
      <c r="B129" s="204"/>
      <c r="C129" s="205"/>
      <c r="D129" s="206" t="s">
        <v>2148</v>
      </c>
      <c r="E129" s="207"/>
      <c r="F129" s="207"/>
      <c r="G129" s="207"/>
      <c r="H129" s="207"/>
      <c r="I129" s="207"/>
      <c r="J129" s="208">
        <f>J249</f>
        <v>0</v>
      </c>
      <c r="K129" s="205"/>
      <c r="L129" s="209"/>
    </row>
    <row r="130" spans="2:12" s="12" customFormat="1" ht="19.9" customHeight="1">
      <c r="B130" s="204"/>
      <c r="C130" s="205"/>
      <c r="D130" s="206" t="s">
        <v>2149</v>
      </c>
      <c r="E130" s="207"/>
      <c r="F130" s="207"/>
      <c r="G130" s="207"/>
      <c r="H130" s="207"/>
      <c r="I130" s="207"/>
      <c r="J130" s="208">
        <f>J252</f>
        <v>0</v>
      </c>
      <c r="K130" s="205"/>
      <c r="L130" s="209"/>
    </row>
    <row r="131" spans="2:12" s="12" customFormat="1" ht="19.9" customHeight="1">
      <c r="B131" s="204"/>
      <c r="C131" s="205"/>
      <c r="D131" s="206" t="s">
        <v>2150</v>
      </c>
      <c r="E131" s="207"/>
      <c r="F131" s="207"/>
      <c r="G131" s="207"/>
      <c r="H131" s="207"/>
      <c r="I131" s="207"/>
      <c r="J131" s="208">
        <f>J254</f>
        <v>0</v>
      </c>
      <c r="K131" s="205"/>
      <c r="L131" s="209"/>
    </row>
    <row r="132" spans="2:12" s="12" customFormat="1" ht="19.9" customHeight="1">
      <c r="B132" s="204"/>
      <c r="C132" s="205"/>
      <c r="D132" s="206" t="s">
        <v>2151</v>
      </c>
      <c r="E132" s="207"/>
      <c r="F132" s="207"/>
      <c r="G132" s="207"/>
      <c r="H132" s="207"/>
      <c r="I132" s="207"/>
      <c r="J132" s="208">
        <f>J258</f>
        <v>0</v>
      </c>
      <c r="K132" s="205"/>
      <c r="L132" s="209"/>
    </row>
    <row r="133" spans="2:12" s="12" customFormat="1" ht="19.9" customHeight="1">
      <c r="B133" s="204"/>
      <c r="C133" s="205"/>
      <c r="D133" s="206" t="s">
        <v>2152</v>
      </c>
      <c r="E133" s="207"/>
      <c r="F133" s="207"/>
      <c r="G133" s="207"/>
      <c r="H133" s="207"/>
      <c r="I133" s="207"/>
      <c r="J133" s="208">
        <f>J260</f>
        <v>0</v>
      </c>
      <c r="K133" s="205"/>
      <c r="L133" s="209"/>
    </row>
    <row r="134" spans="2:12" s="9" customFormat="1" ht="24.95" customHeight="1">
      <c r="B134" s="148"/>
      <c r="C134" s="149"/>
      <c r="D134" s="150" t="s">
        <v>2153</v>
      </c>
      <c r="E134" s="151"/>
      <c r="F134" s="151"/>
      <c r="G134" s="151"/>
      <c r="H134" s="151"/>
      <c r="I134" s="151"/>
      <c r="J134" s="152">
        <f>J264</f>
        <v>0</v>
      </c>
      <c r="K134" s="149"/>
      <c r="L134" s="153"/>
    </row>
    <row r="135" spans="2:12" s="12" customFormat="1" ht="19.9" customHeight="1">
      <c r="B135" s="204"/>
      <c r="C135" s="205"/>
      <c r="D135" s="206" t="s">
        <v>2154</v>
      </c>
      <c r="E135" s="207"/>
      <c r="F135" s="207"/>
      <c r="G135" s="207"/>
      <c r="H135" s="207"/>
      <c r="I135" s="207"/>
      <c r="J135" s="208">
        <f>J265</f>
        <v>0</v>
      </c>
      <c r="K135" s="205"/>
      <c r="L135" s="209"/>
    </row>
    <row r="136" spans="2:12" s="9" customFormat="1" ht="24.95" customHeight="1">
      <c r="B136" s="148"/>
      <c r="C136" s="149"/>
      <c r="D136" s="150" t="s">
        <v>2155</v>
      </c>
      <c r="E136" s="151"/>
      <c r="F136" s="151"/>
      <c r="G136" s="151"/>
      <c r="H136" s="151"/>
      <c r="I136" s="151"/>
      <c r="J136" s="152">
        <f>J268</f>
        <v>0</v>
      </c>
      <c r="K136" s="149"/>
      <c r="L136" s="153"/>
    </row>
    <row r="137" spans="1:31" s="2" customFormat="1" ht="21.7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42" spans="1:31" s="2" customFormat="1" ht="6.95" customHeight="1">
      <c r="A142" s="35"/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24.95" customHeight="1">
      <c r="A143" s="35"/>
      <c r="B143" s="36"/>
      <c r="C143" s="24" t="s">
        <v>119</v>
      </c>
      <c r="D143" s="37"/>
      <c r="E143" s="37"/>
      <c r="F143" s="37"/>
      <c r="G143" s="37"/>
      <c r="H143" s="3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2" customHeight="1">
      <c r="A145" s="35"/>
      <c r="B145" s="36"/>
      <c r="C145" s="30" t="s">
        <v>16</v>
      </c>
      <c r="D145" s="37"/>
      <c r="E145" s="37"/>
      <c r="F145" s="37"/>
      <c r="G145" s="37"/>
      <c r="H145" s="37"/>
      <c r="I145" s="37"/>
      <c r="J145" s="37"/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16.5" customHeight="1">
      <c r="A146" s="35"/>
      <c r="B146" s="36"/>
      <c r="C146" s="37"/>
      <c r="D146" s="37"/>
      <c r="E146" s="312" t="str">
        <f>E7</f>
        <v>TENISOVÝ KLUB NA OŘECHOVCE</v>
      </c>
      <c r="F146" s="313"/>
      <c r="G146" s="313"/>
      <c r="H146" s="313"/>
      <c r="I146" s="37"/>
      <c r="J146" s="37"/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2" customHeight="1">
      <c r="A147" s="35"/>
      <c r="B147" s="36"/>
      <c r="C147" s="30" t="s">
        <v>106</v>
      </c>
      <c r="D147" s="37"/>
      <c r="E147" s="37"/>
      <c r="F147" s="37"/>
      <c r="G147" s="37"/>
      <c r="H147" s="37"/>
      <c r="I147" s="37"/>
      <c r="J147" s="37"/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6.5" customHeight="1">
      <c r="A148" s="35"/>
      <c r="B148" s="36"/>
      <c r="C148" s="37"/>
      <c r="D148" s="37"/>
      <c r="E148" s="300" t="str">
        <f>E9</f>
        <v>05 - Elektroinstalace silnoproud</v>
      </c>
      <c r="F148" s="311"/>
      <c r="G148" s="311"/>
      <c r="H148" s="311"/>
      <c r="I148" s="37"/>
      <c r="J148" s="37"/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6.95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2" customFormat="1" ht="12" customHeight="1">
      <c r="A150" s="35"/>
      <c r="B150" s="36"/>
      <c r="C150" s="30" t="s">
        <v>20</v>
      </c>
      <c r="D150" s="37"/>
      <c r="E150" s="37"/>
      <c r="F150" s="28" t="str">
        <f>F12</f>
        <v xml:space="preserve">Na Ořechovce, Střešovice, 162 00 Praha 6 </v>
      </c>
      <c r="G150" s="37"/>
      <c r="H150" s="37"/>
      <c r="I150" s="30" t="s">
        <v>22</v>
      </c>
      <c r="J150" s="67" t="str">
        <f>IF(J12="","",J12)</f>
        <v>13. 4. 2022</v>
      </c>
      <c r="K150" s="37"/>
      <c r="L150" s="52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  <row r="151" spans="1:31" s="2" customFormat="1" ht="6.95" customHeight="1">
      <c r="A151" s="35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52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  <row r="152" spans="1:31" s="2" customFormat="1" ht="40.15" customHeight="1">
      <c r="A152" s="35"/>
      <c r="B152" s="36"/>
      <c r="C152" s="30" t="s">
        <v>24</v>
      </c>
      <c r="D152" s="37"/>
      <c r="E152" s="37"/>
      <c r="F152" s="28" t="str">
        <f>E15</f>
        <v xml:space="preserve">Městská část Praha 6 </v>
      </c>
      <c r="G152" s="37"/>
      <c r="H152" s="37"/>
      <c r="I152" s="30" t="s">
        <v>30</v>
      </c>
      <c r="J152" s="33" t="str">
        <f>E21</f>
        <v>Pavel Hnilička Architects+Planners, s. r. o.</v>
      </c>
      <c r="K152" s="37"/>
      <c r="L152" s="52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  <row r="153" spans="1:31" s="2" customFormat="1" ht="15.2" customHeight="1">
      <c r="A153" s="35"/>
      <c r="B153" s="36"/>
      <c r="C153" s="30" t="s">
        <v>28</v>
      </c>
      <c r="D153" s="37"/>
      <c r="E153" s="37"/>
      <c r="F153" s="28" t="str">
        <f>IF(E18="","",E18)</f>
        <v>Vyplň údaj</v>
      </c>
      <c r="G153" s="37"/>
      <c r="H153" s="37"/>
      <c r="I153" s="30" t="s">
        <v>33</v>
      </c>
      <c r="J153" s="33" t="str">
        <f>E24</f>
        <v>QSB, s.r.o.</v>
      </c>
      <c r="K153" s="37"/>
      <c r="L153" s="52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  <row r="154" spans="1:31" s="2" customFormat="1" ht="10.35" customHeight="1">
      <c r="A154" s="35"/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52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  <row r="155" spans="1:31" s="10" customFormat="1" ht="29.25" customHeight="1">
      <c r="A155" s="154"/>
      <c r="B155" s="155"/>
      <c r="C155" s="156" t="s">
        <v>120</v>
      </c>
      <c r="D155" s="157" t="s">
        <v>61</v>
      </c>
      <c r="E155" s="157" t="s">
        <v>57</v>
      </c>
      <c r="F155" s="157" t="s">
        <v>58</v>
      </c>
      <c r="G155" s="157" t="s">
        <v>121</v>
      </c>
      <c r="H155" s="157" t="s">
        <v>122</v>
      </c>
      <c r="I155" s="157" t="s">
        <v>123</v>
      </c>
      <c r="J155" s="158" t="s">
        <v>110</v>
      </c>
      <c r="K155" s="159" t="s">
        <v>124</v>
      </c>
      <c r="L155" s="160"/>
      <c r="M155" s="76" t="s">
        <v>1</v>
      </c>
      <c r="N155" s="77" t="s">
        <v>40</v>
      </c>
      <c r="O155" s="77" t="s">
        <v>125</v>
      </c>
      <c r="P155" s="77" t="s">
        <v>126</v>
      </c>
      <c r="Q155" s="77" t="s">
        <v>127</v>
      </c>
      <c r="R155" s="77" t="s">
        <v>128</v>
      </c>
      <c r="S155" s="77" t="s">
        <v>129</v>
      </c>
      <c r="T155" s="78" t="s">
        <v>130</v>
      </c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</row>
    <row r="156" spans="1:63" s="2" customFormat="1" ht="22.9" customHeight="1">
      <c r="A156" s="35"/>
      <c r="B156" s="36"/>
      <c r="C156" s="83" t="s">
        <v>131</v>
      </c>
      <c r="D156" s="37"/>
      <c r="E156" s="37"/>
      <c r="F156" s="37"/>
      <c r="G156" s="37"/>
      <c r="H156" s="37"/>
      <c r="I156" s="37"/>
      <c r="J156" s="161">
        <f>BK156</f>
        <v>0</v>
      </c>
      <c r="K156" s="37"/>
      <c r="L156" s="40"/>
      <c r="M156" s="79"/>
      <c r="N156" s="162"/>
      <c r="O156" s="80"/>
      <c r="P156" s="163">
        <f>P157+P229+P242+P264+P268</f>
        <v>0</v>
      </c>
      <c r="Q156" s="80"/>
      <c r="R156" s="163">
        <f>R157+R229+R242+R264+R268</f>
        <v>0</v>
      </c>
      <c r="S156" s="80"/>
      <c r="T156" s="164">
        <f>T157+T229+T242+T264+T268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75</v>
      </c>
      <c r="AU156" s="18" t="s">
        <v>112</v>
      </c>
      <c r="BK156" s="165">
        <f>BK157+BK229+BK242+BK264+BK268</f>
        <v>0</v>
      </c>
    </row>
    <row r="157" spans="2:63" s="11" customFormat="1" ht="25.9" customHeight="1">
      <c r="B157" s="166"/>
      <c r="C157" s="167"/>
      <c r="D157" s="168" t="s">
        <v>75</v>
      </c>
      <c r="E157" s="169" t="s">
        <v>1735</v>
      </c>
      <c r="F157" s="169" t="s">
        <v>2156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P158+P162+P164+P166+P169+P171+P174+P177+P180+P182+P185+P189+P194+P197+P203+P208+P211+P213+P216+P222</f>
        <v>0</v>
      </c>
      <c r="Q157" s="174"/>
      <c r="R157" s="175">
        <f>R158+R162+R164+R166+R169+R171+R174+R177+R180+R182+R185+R189+R194+R197+R203+R208+R211+R213+R216+R222</f>
        <v>0</v>
      </c>
      <c r="S157" s="174"/>
      <c r="T157" s="176">
        <f>T158+T162+T164+T166+T169+T171+T174+T177+T180+T182+T185+T189+T194+T197+T203+T208+T211+T213+T216+T222</f>
        <v>0</v>
      </c>
      <c r="AR157" s="177" t="s">
        <v>84</v>
      </c>
      <c r="AT157" s="178" t="s">
        <v>75</v>
      </c>
      <c r="AU157" s="178" t="s">
        <v>76</v>
      </c>
      <c r="AY157" s="177" t="s">
        <v>135</v>
      </c>
      <c r="BK157" s="179">
        <f>BK158+BK162+BK164+BK166+BK169+BK171+BK174+BK177+BK180+BK182+BK185+BK189+BK194+BK197+BK203+BK208+BK211+BK213+BK216+BK222</f>
        <v>0</v>
      </c>
    </row>
    <row r="158" spans="2:63" s="11" customFormat="1" ht="22.9" customHeight="1">
      <c r="B158" s="166"/>
      <c r="C158" s="167"/>
      <c r="D158" s="168" t="s">
        <v>75</v>
      </c>
      <c r="E158" s="210" t="s">
        <v>1737</v>
      </c>
      <c r="F158" s="210" t="s">
        <v>2157</v>
      </c>
      <c r="G158" s="167"/>
      <c r="H158" s="167"/>
      <c r="I158" s="170"/>
      <c r="J158" s="211">
        <f>BK158</f>
        <v>0</v>
      </c>
      <c r="K158" s="167"/>
      <c r="L158" s="172"/>
      <c r="M158" s="173"/>
      <c r="N158" s="174"/>
      <c r="O158" s="174"/>
      <c r="P158" s="175">
        <f>SUM(P159:P161)</f>
        <v>0</v>
      </c>
      <c r="Q158" s="174"/>
      <c r="R158" s="175">
        <f>SUM(R159:R161)</f>
        <v>0</v>
      </c>
      <c r="S158" s="174"/>
      <c r="T158" s="176">
        <f>SUM(T159:T161)</f>
        <v>0</v>
      </c>
      <c r="AR158" s="177" t="s">
        <v>84</v>
      </c>
      <c r="AT158" s="178" t="s">
        <v>75</v>
      </c>
      <c r="AU158" s="178" t="s">
        <v>84</v>
      </c>
      <c r="AY158" s="177" t="s">
        <v>135</v>
      </c>
      <c r="BK158" s="179">
        <f>SUM(BK159:BK161)</f>
        <v>0</v>
      </c>
    </row>
    <row r="159" spans="1:65" s="2" customFormat="1" ht="16.5" customHeight="1">
      <c r="A159" s="35"/>
      <c r="B159" s="36"/>
      <c r="C159" s="180" t="s">
        <v>84</v>
      </c>
      <c r="D159" s="180" t="s">
        <v>136</v>
      </c>
      <c r="E159" s="181" t="s">
        <v>1917</v>
      </c>
      <c r="F159" s="182" t="s">
        <v>2158</v>
      </c>
      <c r="G159" s="183" t="s">
        <v>247</v>
      </c>
      <c r="H159" s="184">
        <v>30</v>
      </c>
      <c r="I159" s="185"/>
      <c r="J159" s="186">
        <f>ROUND(I159*H159,2)</f>
        <v>0</v>
      </c>
      <c r="K159" s="187"/>
      <c r="L159" s="40"/>
      <c r="M159" s="188" t="s">
        <v>1</v>
      </c>
      <c r="N159" s="189" t="s">
        <v>41</v>
      </c>
      <c r="O159" s="7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84</v>
      </c>
      <c r="BK159" s="193">
        <f>ROUND(I159*H159,2)</f>
        <v>0</v>
      </c>
      <c r="BL159" s="18" t="s">
        <v>140</v>
      </c>
      <c r="BM159" s="192" t="s">
        <v>86</v>
      </c>
    </row>
    <row r="160" spans="1:65" s="2" customFormat="1" ht="16.5" customHeight="1">
      <c r="A160" s="35"/>
      <c r="B160" s="36"/>
      <c r="C160" s="180" t="s">
        <v>86</v>
      </c>
      <c r="D160" s="180" t="s">
        <v>136</v>
      </c>
      <c r="E160" s="181" t="s">
        <v>1919</v>
      </c>
      <c r="F160" s="182" t="s">
        <v>2159</v>
      </c>
      <c r="G160" s="183" t="s">
        <v>247</v>
      </c>
      <c r="H160" s="184">
        <v>30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41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140</v>
      </c>
      <c r="AT160" s="192" t="s">
        <v>136</v>
      </c>
      <c r="AU160" s="192" t="s">
        <v>86</v>
      </c>
      <c r="AY160" s="18" t="s">
        <v>135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84</v>
      </c>
      <c r="BK160" s="193">
        <f>ROUND(I160*H160,2)</f>
        <v>0</v>
      </c>
      <c r="BL160" s="18" t="s">
        <v>140</v>
      </c>
      <c r="BM160" s="192" t="s">
        <v>140</v>
      </c>
    </row>
    <row r="161" spans="1:65" s="2" customFormat="1" ht="16.5" customHeight="1">
      <c r="A161" s="35"/>
      <c r="B161" s="36"/>
      <c r="C161" s="180" t="s">
        <v>146</v>
      </c>
      <c r="D161" s="180" t="s">
        <v>136</v>
      </c>
      <c r="E161" s="181" t="s">
        <v>1921</v>
      </c>
      <c r="F161" s="182" t="s">
        <v>2160</v>
      </c>
      <c r="G161" s="183" t="s">
        <v>247</v>
      </c>
      <c r="H161" s="184">
        <v>30</v>
      </c>
      <c r="I161" s="185"/>
      <c r="J161" s="186">
        <f>ROUND(I161*H161,2)</f>
        <v>0</v>
      </c>
      <c r="K161" s="187"/>
      <c r="L161" s="40"/>
      <c r="M161" s="188" t="s">
        <v>1</v>
      </c>
      <c r="N161" s="189" t="s">
        <v>41</v>
      </c>
      <c r="O161" s="7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84</v>
      </c>
      <c r="BK161" s="193">
        <f>ROUND(I161*H161,2)</f>
        <v>0</v>
      </c>
      <c r="BL161" s="18" t="s">
        <v>140</v>
      </c>
      <c r="BM161" s="192" t="s">
        <v>150</v>
      </c>
    </row>
    <row r="162" spans="2:63" s="11" customFormat="1" ht="22.9" customHeight="1">
      <c r="B162" s="166"/>
      <c r="C162" s="167"/>
      <c r="D162" s="168" t="s">
        <v>75</v>
      </c>
      <c r="E162" s="210" t="s">
        <v>1754</v>
      </c>
      <c r="F162" s="210" t="s">
        <v>2161</v>
      </c>
      <c r="G162" s="167"/>
      <c r="H162" s="167"/>
      <c r="I162" s="170"/>
      <c r="J162" s="211">
        <f>BK162</f>
        <v>0</v>
      </c>
      <c r="K162" s="167"/>
      <c r="L162" s="172"/>
      <c r="M162" s="173"/>
      <c r="N162" s="174"/>
      <c r="O162" s="174"/>
      <c r="P162" s="175">
        <f>P163</f>
        <v>0</v>
      </c>
      <c r="Q162" s="174"/>
      <c r="R162" s="175">
        <f>R163</f>
        <v>0</v>
      </c>
      <c r="S162" s="174"/>
      <c r="T162" s="176">
        <f>T163</f>
        <v>0</v>
      </c>
      <c r="AR162" s="177" t="s">
        <v>84</v>
      </c>
      <c r="AT162" s="178" t="s">
        <v>75</v>
      </c>
      <c r="AU162" s="178" t="s">
        <v>84</v>
      </c>
      <c r="AY162" s="177" t="s">
        <v>135</v>
      </c>
      <c r="BK162" s="179">
        <f>BK163</f>
        <v>0</v>
      </c>
    </row>
    <row r="163" spans="1:65" s="2" customFormat="1" ht="16.5" customHeight="1">
      <c r="A163" s="35"/>
      <c r="B163" s="36"/>
      <c r="C163" s="180" t="s">
        <v>140</v>
      </c>
      <c r="D163" s="180" t="s">
        <v>136</v>
      </c>
      <c r="E163" s="181" t="s">
        <v>1923</v>
      </c>
      <c r="F163" s="182" t="s">
        <v>2158</v>
      </c>
      <c r="G163" s="183" t="s">
        <v>247</v>
      </c>
      <c r="H163" s="184">
        <v>50</v>
      </c>
      <c r="I163" s="185"/>
      <c r="J163" s="186">
        <f>ROUND(I163*H163,2)</f>
        <v>0</v>
      </c>
      <c r="K163" s="187"/>
      <c r="L163" s="40"/>
      <c r="M163" s="188" t="s">
        <v>1</v>
      </c>
      <c r="N163" s="189" t="s">
        <v>41</v>
      </c>
      <c r="O163" s="7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84</v>
      </c>
      <c r="BK163" s="193">
        <f>ROUND(I163*H163,2)</f>
        <v>0</v>
      </c>
      <c r="BL163" s="18" t="s">
        <v>140</v>
      </c>
      <c r="BM163" s="192" t="s">
        <v>154</v>
      </c>
    </row>
    <row r="164" spans="2:63" s="11" customFormat="1" ht="22.9" customHeight="1">
      <c r="B164" s="166"/>
      <c r="C164" s="167"/>
      <c r="D164" s="168" t="s">
        <v>75</v>
      </c>
      <c r="E164" s="210" t="s">
        <v>1764</v>
      </c>
      <c r="F164" s="210" t="s">
        <v>2162</v>
      </c>
      <c r="G164" s="167"/>
      <c r="H164" s="167"/>
      <c r="I164" s="170"/>
      <c r="J164" s="211">
        <f>BK164</f>
        <v>0</v>
      </c>
      <c r="K164" s="167"/>
      <c r="L164" s="172"/>
      <c r="M164" s="173"/>
      <c r="N164" s="174"/>
      <c r="O164" s="174"/>
      <c r="P164" s="175">
        <f>P165</f>
        <v>0</v>
      </c>
      <c r="Q164" s="174"/>
      <c r="R164" s="175">
        <f>R165</f>
        <v>0</v>
      </c>
      <c r="S164" s="174"/>
      <c r="T164" s="176">
        <f>T165</f>
        <v>0</v>
      </c>
      <c r="AR164" s="177" t="s">
        <v>84</v>
      </c>
      <c r="AT164" s="178" t="s">
        <v>75</v>
      </c>
      <c r="AU164" s="178" t="s">
        <v>84</v>
      </c>
      <c r="AY164" s="177" t="s">
        <v>135</v>
      </c>
      <c r="BK164" s="179">
        <f>BK165</f>
        <v>0</v>
      </c>
    </row>
    <row r="165" spans="1:65" s="2" customFormat="1" ht="16.5" customHeight="1">
      <c r="A165" s="35"/>
      <c r="B165" s="36"/>
      <c r="C165" s="180" t="s">
        <v>134</v>
      </c>
      <c r="D165" s="180" t="s">
        <v>136</v>
      </c>
      <c r="E165" s="181" t="s">
        <v>1925</v>
      </c>
      <c r="F165" s="182" t="s">
        <v>2163</v>
      </c>
      <c r="G165" s="183" t="s">
        <v>247</v>
      </c>
      <c r="H165" s="184">
        <v>20</v>
      </c>
      <c r="I165" s="185"/>
      <c r="J165" s="186">
        <f>ROUND(I165*H165,2)</f>
        <v>0</v>
      </c>
      <c r="K165" s="187"/>
      <c r="L165" s="40"/>
      <c r="M165" s="188" t="s">
        <v>1</v>
      </c>
      <c r="N165" s="189" t="s">
        <v>41</v>
      </c>
      <c r="O165" s="72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84</v>
      </c>
      <c r="BK165" s="193">
        <f>ROUND(I165*H165,2)</f>
        <v>0</v>
      </c>
      <c r="BL165" s="18" t="s">
        <v>140</v>
      </c>
      <c r="BM165" s="192" t="s">
        <v>157</v>
      </c>
    </row>
    <row r="166" spans="2:63" s="11" customFormat="1" ht="22.9" customHeight="1">
      <c r="B166" s="166"/>
      <c r="C166" s="167"/>
      <c r="D166" s="168" t="s">
        <v>75</v>
      </c>
      <c r="E166" s="210" t="s">
        <v>1766</v>
      </c>
      <c r="F166" s="210" t="s">
        <v>2164</v>
      </c>
      <c r="G166" s="167"/>
      <c r="H166" s="167"/>
      <c r="I166" s="170"/>
      <c r="J166" s="211">
        <f>BK166</f>
        <v>0</v>
      </c>
      <c r="K166" s="167"/>
      <c r="L166" s="172"/>
      <c r="M166" s="173"/>
      <c r="N166" s="174"/>
      <c r="O166" s="174"/>
      <c r="P166" s="175">
        <f>SUM(P167:P168)</f>
        <v>0</v>
      </c>
      <c r="Q166" s="174"/>
      <c r="R166" s="175">
        <f>SUM(R167:R168)</f>
        <v>0</v>
      </c>
      <c r="S166" s="174"/>
      <c r="T166" s="176">
        <f>SUM(T167:T168)</f>
        <v>0</v>
      </c>
      <c r="AR166" s="177" t="s">
        <v>84</v>
      </c>
      <c r="AT166" s="178" t="s">
        <v>75</v>
      </c>
      <c r="AU166" s="178" t="s">
        <v>84</v>
      </c>
      <c r="AY166" s="177" t="s">
        <v>135</v>
      </c>
      <c r="BK166" s="179">
        <f>SUM(BK167:BK168)</f>
        <v>0</v>
      </c>
    </row>
    <row r="167" spans="1:65" s="2" customFormat="1" ht="16.5" customHeight="1">
      <c r="A167" s="35"/>
      <c r="B167" s="36"/>
      <c r="C167" s="180" t="s">
        <v>150</v>
      </c>
      <c r="D167" s="180" t="s">
        <v>136</v>
      </c>
      <c r="E167" s="181" t="s">
        <v>1927</v>
      </c>
      <c r="F167" s="182" t="s">
        <v>2165</v>
      </c>
      <c r="G167" s="183" t="s">
        <v>663</v>
      </c>
      <c r="H167" s="184">
        <v>35</v>
      </c>
      <c r="I167" s="185"/>
      <c r="J167" s="186">
        <f>ROUND(I167*H167,2)</f>
        <v>0</v>
      </c>
      <c r="K167" s="187"/>
      <c r="L167" s="40"/>
      <c r="M167" s="188" t="s">
        <v>1</v>
      </c>
      <c r="N167" s="189" t="s">
        <v>41</v>
      </c>
      <c r="O167" s="7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84</v>
      </c>
      <c r="BK167" s="193">
        <f>ROUND(I167*H167,2)</f>
        <v>0</v>
      </c>
      <c r="BL167" s="18" t="s">
        <v>140</v>
      </c>
      <c r="BM167" s="192" t="s">
        <v>162</v>
      </c>
    </row>
    <row r="168" spans="1:65" s="2" customFormat="1" ht="16.5" customHeight="1">
      <c r="A168" s="35"/>
      <c r="B168" s="36"/>
      <c r="C168" s="180" t="s">
        <v>165</v>
      </c>
      <c r="D168" s="180" t="s">
        <v>136</v>
      </c>
      <c r="E168" s="181" t="s">
        <v>1929</v>
      </c>
      <c r="F168" s="182" t="s">
        <v>2166</v>
      </c>
      <c r="G168" s="183" t="s">
        <v>663</v>
      </c>
      <c r="H168" s="184">
        <v>50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41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84</v>
      </c>
      <c r="BK168" s="193">
        <f>ROUND(I168*H168,2)</f>
        <v>0</v>
      </c>
      <c r="BL168" s="18" t="s">
        <v>140</v>
      </c>
      <c r="BM168" s="192" t="s">
        <v>167</v>
      </c>
    </row>
    <row r="169" spans="2:63" s="11" customFormat="1" ht="22.9" customHeight="1">
      <c r="B169" s="166"/>
      <c r="C169" s="167"/>
      <c r="D169" s="168" t="s">
        <v>75</v>
      </c>
      <c r="E169" s="210" t="s">
        <v>1770</v>
      </c>
      <c r="F169" s="210" t="s">
        <v>2167</v>
      </c>
      <c r="G169" s="167"/>
      <c r="H169" s="167"/>
      <c r="I169" s="170"/>
      <c r="J169" s="211">
        <f>BK169</f>
        <v>0</v>
      </c>
      <c r="K169" s="167"/>
      <c r="L169" s="172"/>
      <c r="M169" s="173"/>
      <c r="N169" s="174"/>
      <c r="O169" s="174"/>
      <c r="P169" s="175">
        <f>P170</f>
        <v>0</v>
      </c>
      <c r="Q169" s="174"/>
      <c r="R169" s="175">
        <f>R170</f>
        <v>0</v>
      </c>
      <c r="S169" s="174"/>
      <c r="T169" s="176">
        <f>T170</f>
        <v>0</v>
      </c>
      <c r="AR169" s="177" t="s">
        <v>84</v>
      </c>
      <c r="AT169" s="178" t="s">
        <v>75</v>
      </c>
      <c r="AU169" s="178" t="s">
        <v>84</v>
      </c>
      <c r="AY169" s="177" t="s">
        <v>135</v>
      </c>
      <c r="BK169" s="179">
        <f>BK170</f>
        <v>0</v>
      </c>
    </row>
    <row r="170" spans="1:65" s="2" customFormat="1" ht="16.5" customHeight="1">
      <c r="A170" s="35"/>
      <c r="B170" s="36"/>
      <c r="C170" s="180" t="s">
        <v>154</v>
      </c>
      <c r="D170" s="180" t="s">
        <v>136</v>
      </c>
      <c r="E170" s="181" t="s">
        <v>1931</v>
      </c>
      <c r="F170" s="182" t="s">
        <v>2168</v>
      </c>
      <c r="G170" s="183" t="s">
        <v>663</v>
      </c>
      <c r="H170" s="184">
        <v>20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41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84</v>
      </c>
      <c r="BK170" s="193">
        <f>ROUND(I170*H170,2)</f>
        <v>0</v>
      </c>
      <c r="BL170" s="18" t="s">
        <v>140</v>
      </c>
      <c r="BM170" s="192" t="s">
        <v>171</v>
      </c>
    </row>
    <row r="171" spans="2:63" s="11" customFormat="1" ht="22.9" customHeight="1">
      <c r="B171" s="166"/>
      <c r="C171" s="167"/>
      <c r="D171" s="168" t="s">
        <v>75</v>
      </c>
      <c r="E171" s="210" t="s">
        <v>1796</v>
      </c>
      <c r="F171" s="210" t="s">
        <v>2169</v>
      </c>
      <c r="G171" s="167"/>
      <c r="H171" s="167"/>
      <c r="I171" s="170"/>
      <c r="J171" s="211">
        <f>BK171</f>
        <v>0</v>
      </c>
      <c r="K171" s="167"/>
      <c r="L171" s="172"/>
      <c r="M171" s="173"/>
      <c r="N171" s="174"/>
      <c r="O171" s="174"/>
      <c r="P171" s="175">
        <f>SUM(P172:P173)</f>
        <v>0</v>
      </c>
      <c r="Q171" s="174"/>
      <c r="R171" s="175">
        <f>SUM(R172:R173)</f>
        <v>0</v>
      </c>
      <c r="S171" s="174"/>
      <c r="T171" s="176">
        <f>SUM(T172:T173)</f>
        <v>0</v>
      </c>
      <c r="AR171" s="177" t="s">
        <v>84</v>
      </c>
      <c r="AT171" s="178" t="s">
        <v>75</v>
      </c>
      <c r="AU171" s="178" t="s">
        <v>84</v>
      </c>
      <c r="AY171" s="177" t="s">
        <v>135</v>
      </c>
      <c r="BK171" s="179">
        <f>SUM(BK172:BK173)</f>
        <v>0</v>
      </c>
    </row>
    <row r="172" spans="1:65" s="2" customFormat="1" ht="16.5" customHeight="1">
      <c r="A172" s="35"/>
      <c r="B172" s="36"/>
      <c r="C172" s="180" t="s">
        <v>174</v>
      </c>
      <c r="D172" s="180" t="s">
        <v>136</v>
      </c>
      <c r="E172" s="181" t="s">
        <v>1933</v>
      </c>
      <c r="F172" s="182" t="s">
        <v>2170</v>
      </c>
      <c r="G172" s="183" t="s">
        <v>247</v>
      </c>
      <c r="H172" s="184">
        <v>60</v>
      </c>
      <c r="I172" s="185"/>
      <c r="J172" s="186">
        <f>ROUND(I172*H172,2)</f>
        <v>0</v>
      </c>
      <c r="K172" s="187"/>
      <c r="L172" s="40"/>
      <c r="M172" s="188" t="s">
        <v>1</v>
      </c>
      <c r="N172" s="189" t="s">
        <v>41</v>
      </c>
      <c r="O172" s="7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140</v>
      </c>
      <c r="AT172" s="192" t="s">
        <v>136</v>
      </c>
      <c r="AU172" s="192" t="s">
        <v>86</v>
      </c>
      <c r="AY172" s="18" t="s">
        <v>135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84</v>
      </c>
      <c r="BK172" s="193">
        <f>ROUND(I172*H172,2)</f>
        <v>0</v>
      </c>
      <c r="BL172" s="18" t="s">
        <v>140</v>
      </c>
      <c r="BM172" s="192" t="s">
        <v>177</v>
      </c>
    </row>
    <row r="173" spans="1:65" s="2" customFormat="1" ht="16.5" customHeight="1">
      <c r="A173" s="35"/>
      <c r="B173" s="36"/>
      <c r="C173" s="180" t="s">
        <v>157</v>
      </c>
      <c r="D173" s="180" t="s">
        <v>136</v>
      </c>
      <c r="E173" s="181" t="s">
        <v>1935</v>
      </c>
      <c r="F173" s="182" t="s">
        <v>2171</v>
      </c>
      <c r="G173" s="183" t="s">
        <v>247</v>
      </c>
      <c r="H173" s="184">
        <v>15</v>
      </c>
      <c r="I173" s="185"/>
      <c r="J173" s="186">
        <f>ROUND(I173*H173,2)</f>
        <v>0</v>
      </c>
      <c r="K173" s="187"/>
      <c r="L173" s="40"/>
      <c r="M173" s="188" t="s">
        <v>1</v>
      </c>
      <c r="N173" s="189" t="s">
        <v>41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84</v>
      </c>
      <c r="BK173" s="193">
        <f>ROUND(I173*H173,2)</f>
        <v>0</v>
      </c>
      <c r="BL173" s="18" t="s">
        <v>140</v>
      </c>
      <c r="BM173" s="192" t="s">
        <v>181</v>
      </c>
    </row>
    <row r="174" spans="2:63" s="11" customFormat="1" ht="22.9" customHeight="1">
      <c r="B174" s="166"/>
      <c r="C174" s="167"/>
      <c r="D174" s="168" t="s">
        <v>75</v>
      </c>
      <c r="E174" s="210" t="s">
        <v>1800</v>
      </c>
      <c r="F174" s="210" t="s">
        <v>2172</v>
      </c>
      <c r="G174" s="167"/>
      <c r="H174" s="167"/>
      <c r="I174" s="170"/>
      <c r="J174" s="211">
        <f>BK174</f>
        <v>0</v>
      </c>
      <c r="K174" s="167"/>
      <c r="L174" s="172"/>
      <c r="M174" s="173"/>
      <c r="N174" s="174"/>
      <c r="O174" s="174"/>
      <c r="P174" s="175">
        <f>SUM(P175:P176)</f>
        <v>0</v>
      </c>
      <c r="Q174" s="174"/>
      <c r="R174" s="175">
        <f>SUM(R175:R176)</f>
        <v>0</v>
      </c>
      <c r="S174" s="174"/>
      <c r="T174" s="176">
        <f>SUM(T175:T176)</f>
        <v>0</v>
      </c>
      <c r="AR174" s="177" t="s">
        <v>84</v>
      </c>
      <c r="AT174" s="178" t="s">
        <v>75</v>
      </c>
      <c r="AU174" s="178" t="s">
        <v>84</v>
      </c>
      <c r="AY174" s="177" t="s">
        <v>135</v>
      </c>
      <c r="BK174" s="179">
        <f>SUM(BK175:BK176)</f>
        <v>0</v>
      </c>
    </row>
    <row r="175" spans="1:65" s="2" customFormat="1" ht="16.5" customHeight="1">
      <c r="A175" s="35"/>
      <c r="B175" s="36"/>
      <c r="C175" s="180" t="s">
        <v>183</v>
      </c>
      <c r="D175" s="180" t="s">
        <v>136</v>
      </c>
      <c r="E175" s="181" t="s">
        <v>1937</v>
      </c>
      <c r="F175" s="182" t="s">
        <v>2173</v>
      </c>
      <c r="G175" s="183" t="s">
        <v>663</v>
      </c>
      <c r="H175" s="184">
        <v>350</v>
      </c>
      <c r="I175" s="185"/>
      <c r="J175" s="186">
        <f>ROUND(I175*H175,2)</f>
        <v>0</v>
      </c>
      <c r="K175" s="187"/>
      <c r="L175" s="40"/>
      <c r="M175" s="188" t="s">
        <v>1</v>
      </c>
      <c r="N175" s="189" t="s">
        <v>41</v>
      </c>
      <c r="O175" s="7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84</v>
      </c>
      <c r="BK175" s="193">
        <f>ROUND(I175*H175,2)</f>
        <v>0</v>
      </c>
      <c r="BL175" s="18" t="s">
        <v>140</v>
      </c>
      <c r="BM175" s="192" t="s">
        <v>186</v>
      </c>
    </row>
    <row r="176" spans="1:65" s="2" customFormat="1" ht="16.5" customHeight="1">
      <c r="A176" s="35"/>
      <c r="B176" s="36"/>
      <c r="C176" s="180" t="s">
        <v>162</v>
      </c>
      <c r="D176" s="180" t="s">
        <v>136</v>
      </c>
      <c r="E176" s="181" t="s">
        <v>1939</v>
      </c>
      <c r="F176" s="182" t="s">
        <v>2174</v>
      </c>
      <c r="G176" s="183" t="s">
        <v>663</v>
      </c>
      <c r="H176" s="184">
        <v>30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41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84</v>
      </c>
      <c r="BK176" s="193">
        <f>ROUND(I176*H176,2)</f>
        <v>0</v>
      </c>
      <c r="BL176" s="18" t="s">
        <v>140</v>
      </c>
      <c r="BM176" s="192" t="s">
        <v>189</v>
      </c>
    </row>
    <row r="177" spans="2:63" s="11" customFormat="1" ht="22.9" customHeight="1">
      <c r="B177" s="166"/>
      <c r="C177" s="167"/>
      <c r="D177" s="168" t="s">
        <v>75</v>
      </c>
      <c r="E177" s="210" t="s">
        <v>1810</v>
      </c>
      <c r="F177" s="210" t="s">
        <v>2175</v>
      </c>
      <c r="G177" s="167"/>
      <c r="H177" s="167"/>
      <c r="I177" s="170"/>
      <c r="J177" s="211">
        <f>BK177</f>
        <v>0</v>
      </c>
      <c r="K177" s="167"/>
      <c r="L177" s="172"/>
      <c r="M177" s="173"/>
      <c r="N177" s="174"/>
      <c r="O177" s="174"/>
      <c r="P177" s="175">
        <f>SUM(P178:P179)</f>
        <v>0</v>
      </c>
      <c r="Q177" s="174"/>
      <c r="R177" s="175">
        <f>SUM(R178:R179)</f>
        <v>0</v>
      </c>
      <c r="S177" s="174"/>
      <c r="T177" s="176">
        <f>SUM(T178:T179)</f>
        <v>0</v>
      </c>
      <c r="AR177" s="177" t="s">
        <v>84</v>
      </c>
      <c r="AT177" s="178" t="s">
        <v>75</v>
      </c>
      <c r="AU177" s="178" t="s">
        <v>84</v>
      </c>
      <c r="AY177" s="177" t="s">
        <v>135</v>
      </c>
      <c r="BK177" s="179">
        <f>SUM(BK178:BK179)</f>
        <v>0</v>
      </c>
    </row>
    <row r="178" spans="1:65" s="2" customFormat="1" ht="16.5" customHeight="1">
      <c r="A178" s="35"/>
      <c r="B178" s="36"/>
      <c r="C178" s="180" t="s">
        <v>193</v>
      </c>
      <c r="D178" s="180" t="s">
        <v>136</v>
      </c>
      <c r="E178" s="181" t="s">
        <v>1941</v>
      </c>
      <c r="F178" s="182" t="s">
        <v>2176</v>
      </c>
      <c r="G178" s="183" t="s">
        <v>663</v>
      </c>
      <c r="H178" s="184">
        <v>4</v>
      </c>
      <c r="I178" s="185"/>
      <c r="J178" s="186">
        <f>ROUND(I178*H178,2)</f>
        <v>0</v>
      </c>
      <c r="K178" s="187"/>
      <c r="L178" s="40"/>
      <c r="M178" s="188" t="s">
        <v>1</v>
      </c>
      <c r="N178" s="189" t="s">
        <v>41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140</v>
      </c>
      <c r="AT178" s="192" t="s">
        <v>136</v>
      </c>
      <c r="AU178" s="192" t="s">
        <v>86</v>
      </c>
      <c r="AY178" s="18" t="s">
        <v>135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84</v>
      </c>
      <c r="BK178" s="193">
        <f>ROUND(I178*H178,2)</f>
        <v>0</v>
      </c>
      <c r="BL178" s="18" t="s">
        <v>140</v>
      </c>
      <c r="BM178" s="192" t="s">
        <v>197</v>
      </c>
    </row>
    <row r="179" spans="1:65" s="2" customFormat="1" ht="16.5" customHeight="1">
      <c r="A179" s="35"/>
      <c r="B179" s="36"/>
      <c r="C179" s="180" t="s">
        <v>167</v>
      </c>
      <c r="D179" s="180" t="s">
        <v>136</v>
      </c>
      <c r="E179" s="181" t="s">
        <v>1943</v>
      </c>
      <c r="F179" s="182" t="s">
        <v>2177</v>
      </c>
      <c r="G179" s="183" t="s">
        <v>663</v>
      </c>
      <c r="H179" s="184">
        <v>11</v>
      </c>
      <c r="I179" s="185"/>
      <c r="J179" s="186">
        <f>ROUND(I179*H179,2)</f>
        <v>0</v>
      </c>
      <c r="K179" s="187"/>
      <c r="L179" s="40"/>
      <c r="M179" s="188" t="s">
        <v>1</v>
      </c>
      <c r="N179" s="189" t="s">
        <v>41</v>
      </c>
      <c r="O179" s="7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140</v>
      </c>
      <c r="AT179" s="192" t="s">
        <v>136</v>
      </c>
      <c r="AU179" s="192" t="s">
        <v>86</v>
      </c>
      <c r="AY179" s="18" t="s">
        <v>135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84</v>
      </c>
      <c r="BK179" s="193">
        <f>ROUND(I179*H179,2)</f>
        <v>0</v>
      </c>
      <c r="BL179" s="18" t="s">
        <v>140</v>
      </c>
      <c r="BM179" s="192" t="s">
        <v>201</v>
      </c>
    </row>
    <row r="180" spans="2:63" s="11" customFormat="1" ht="22.9" customHeight="1">
      <c r="B180" s="166"/>
      <c r="C180" s="167"/>
      <c r="D180" s="168" t="s">
        <v>75</v>
      </c>
      <c r="E180" s="210" t="s">
        <v>1396</v>
      </c>
      <c r="F180" s="210" t="s">
        <v>2178</v>
      </c>
      <c r="G180" s="167"/>
      <c r="H180" s="167"/>
      <c r="I180" s="170"/>
      <c r="J180" s="211">
        <f>BK180</f>
        <v>0</v>
      </c>
      <c r="K180" s="167"/>
      <c r="L180" s="172"/>
      <c r="M180" s="173"/>
      <c r="N180" s="174"/>
      <c r="O180" s="174"/>
      <c r="P180" s="175">
        <f>P181</f>
        <v>0</v>
      </c>
      <c r="Q180" s="174"/>
      <c r="R180" s="175">
        <f>R181</f>
        <v>0</v>
      </c>
      <c r="S180" s="174"/>
      <c r="T180" s="176">
        <f>T181</f>
        <v>0</v>
      </c>
      <c r="AR180" s="177" t="s">
        <v>84</v>
      </c>
      <c r="AT180" s="178" t="s">
        <v>75</v>
      </c>
      <c r="AU180" s="178" t="s">
        <v>84</v>
      </c>
      <c r="AY180" s="177" t="s">
        <v>135</v>
      </c>
      <c r="BK180" s="179">
        <f>BK181</f>
        <v>0</v>
      </c>
    </row>
    <row r="181" spans="1:65" s="2" customFormat="1" ht="16.5" customHeight="1">
      <c r="A181" s="35"/>
      <c r="B181" s="36"/>
      <c r="C181" s="180" t="s">
        <v>8</v>
      </c>
      <c r="D181" s="180" t="s">
        <v>136</v>
      </c>
      <c r="E181" s="181" t="s">
        <v>1945</v>
      </c>
      <c r="F181" s="182" t="s">
        <v>2179</v>
      </c>
      <c r="G181" s="183" t="s">
        <v>663</v>
      </c>
      <c r="H181" s="184">
        <v>6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41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84</v>
      </c>
      <c r="BK181" s="193">
        <f>ROUND(I181*H181,2)</f>
        <v>0</v>
      </c>
      <c r="BL181" s="18" t="s">
        <v>140</v>
      </c>
      <c r="BM181" s="192" t="s">
        <v>283</v>
      </c>
    </row>
    <row r="182" spans="2:63" s="11" customFormat="1" ht="22.9" customHeight="1">
      <c r="B182" s="166"/>
      <c r="C182" s="167"/>
      <c r="D182" s="168" t="s">
        <v>75</v>
      </c>
      <c r="E182" s="210" t="s">
        <v>1818</v>
      </c>
      <c r="F182" s="210" t="s">
        <v>2180</v>
      </c>
      <c r="G182" s="167"/>
      <c r="H182" s="167"/>
      <c r="I182" s="170"/>
      <c r="J182" s="211">
        <f>BK182</f>
        <v>0</v>
      </c>
      <c r="K182" s="167"/>
      <c r="L182" s="172"/>
      <c r="M182" s="173"/>
      <c r="N182" s="174"/>
      <c r="O182" s="174"/>
      <c r="P182" s="175">
        <f>SUM(P183:P184)</f>
        <v>0</v>
      </c>
      <c r="Q182" s="174"/>
      <c r="R182" s="175">
        <f>SUM(R183:R184)</f>
        <v>0</v>
      </c>
      <c r="S182" s="174"/>
      <c r="T182" s="176">
        <f>SUM(T183:T184)</f>
        <v>0</v>
      </c>
      <c r="AR182" s="177" t="s">
        <v>84</v>
      </c>
      <c r="AT182" s="178" t="s">
        <v>75</v>
      </c>
      <c r="AU182" s="178" t="s">
        <v>84</v>
      </c>
      <c r="AY182" s="177" t="s">
        <v>135</v>
      </c>
      <c r="BK182" s="179">
        <f>SUM(BK183:BK184)</f>
        <v>0</v>
      </c>
    </row>
    <row r="183" spans="1:65" s="2" customFormat="1" ht="16.5" customHeight="1">
      <c r="A183" s="35"/>
      <c r="B183" s="36"/>
      <c r="C183" s="180" t="s">
        <v>171</v>
      </c>
      <c r="D183" s="180" t="s">
        <v>136</v>
      </c>
      <c r="E183" s="181" t="s">
        <v>1947</v>
      </c>
      <c r="F183" s="182" t="s">
        <v>2181</v>
      </c>
      <c r="G183" s="183" t="s">
        <v>663</v>
      </c>
      <c r="H183" s="184">
        <v>2</v>
      </c>
      <c r="I183" s="185"/>
      <c r="J183" s="186">
        <f>ROUND(I183*H183,2)</f>
        <v>0</v>
      </c>
      <c r="K183" s="187"/>
      <c r="L183" s="40"/>
      <c r="M183" s="188" t="s">
        <v>1</v>
      </c>
      <c r="N183" s="189" t="s">
        <v>41</v>
      </c>
      <c r="O183" s="7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84</v>
      </c>
      <c r="BK183" s="193">
        <f>ROUND(I183*H183,2)</f>
        <v>0</v>
      </c>
      <c r="BL183" s="18" t="s">
        <v>140</v>
      </c>
      <c r="BM183" s="192" t="s">
        <v>289</v>
      </c>
    </row>
    <row r="184" spans="1:65" s="2" customFormat="1" ht="16.5" customHeight="1">
      <c r="A184" s="35"/>
      <c r="B184" s="36"/>
      <c r="C184" s="180" t="s">
        <v>286</v>
      </c>
      <c r="D184" s="180" t="s">
        <v>136</v>
      </c>
      <c r="E184" s="181" t="s">
        <v>2182</v>
      </c>
      <c r="F184" s="182" t="s">
        <v>2183</v>
      </c>
      <c r="G184" s="183" t="s">
        <v>663</v>
      </c>
      <c r="H184" s="184">
        <v>1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41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84</v>
      </c>
      <c r="BK184" s="193">
        <f>ROUND(I184*H184,2)</f>
        <v>0</v>
      </c>
      <c r="BL184" s="18" t="s">
        <v>140</v>
      </c>
      <c r="BM184" s="192" t="s">
        <v>293</v>
      </c>
    </row>
    <row r="185" spans="2:63" s="11" customFormat="1" ht="22.9" customHeight="1">
      <c r="B185" s="166"/>
      <c r="C185" s="167"/>
      <c r="D185" s="168" t="s">
        <v>75</v>
      </c>
      <c r="E185" s="210" t="s">
        <v>1830</v>
      </c>
      <c r="F185" s="210" t="s">
        <v>2184</v>
      </c>
      <c r="G185" s="167"/>
      <c r="H185" s="167"/>
      <c r="I185" s="170"/>
      <c r="J185" s="211">
        <f>BK185</f>
        <v>0</v>
      </c>
      <c r="K185" s="167"/>
      <c r="L185" s="172"/>
      <c r="M185" s="173"/>
      <c r="N185" s="174"/>
      <c r="O185" s="174"/>
      <c r="P185" s="175">
        <f>SUM(P186:P188)</f>
        <v>0</v>
      </c>
      <c r="Q185" s="174"/>
      <c r="R185" s="175">
        <f>SUM(R186:R188)</f>
        <v>0</v>
      </c>
      <c r="S185" s="174"/>
      <c r="T185" s="176">
        <f>SUM(T186:T188)</f>
        <v>0</v>
      </c>
      <c r="AR185" s="177" t="s">
        <v>84</v>
      </c>
      <c r="AT185" s="178" t="s">
        <v>75</v>
      </c>
      <c r="AU185" s="178" t="s">
        <v>84</v>
      </c>
      <c r="AY185" s="177" t="s">
        <v>135</v>
      </c>
      <c r="BK185" s="179">
        <f>SUM(BK186:BK188)</f>
        <v>0</v>
      </c>
    </row>
    <row r="186" spans="1:65" s="2" customFormat="1" ht="16.5" customHeight="1">
      <c r="A186" s="35"/>
      <c r="B186" s="36"/>
      <c r="C186" s="180" t="s">
        <v>177</v>
      </c>
      <c r="D186" s="180" t="s">
        <v>136</v>
      </c>
      <c r="E186" s="181" t="s">
        <v>2185</v>
      </c>
      <c r="F186" s="182" t="s">
        <v>2186</v>
      </c>
      <c r="G186" s="183" t="s">
        <v>663</v>
      </c>
      <c r="H186" s="184">
        <v>9</v>
      </c>
      <c r="I186" s="185"/>
      <c r="J186" s="186">
        <f>ROUND(I186*H186,2)</f>
        <v>0</v>
      </c>
      <c r="K186" s="187"/>
      <c r="L186" s="40"/>
      <c r="M186" s="188" t="s">
        <v>1</v>
      </c>
      <c r="N186" s="189" t="s">
        <v>41</v>
      </c>
      <c r="O186" s="7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84</v>
      </c>
      <c r="BK186" s="193">
        <f>ROUND(I186*H186,2)</f>
        <v>0</v>
      </c>
      <c r="BL186" s="18" t="s">
        <v>140</v>
      </c>
      <c r="BM186" s="192" t="s">
        <v>298</v>
      </c>
    </row>
    <row r="187" spans="1:65" s="2" customFormat="1" ht="16.5" customHeight="1">
      <c r="A187" s="35"/>
      <c r="B187" s="36"/>
      <c r="C187" s="180" t="s">
        <v>295</v>
      </c>
      <c r="D187" s="180" t="s">
        <v>136</v>
      </c>
      <c r="E187" s="181" t="s">
        <v>2187</v>
      </c>
      <c r="F187" s="182" t="s">
        <v>2188</v>
      </c>
      <c r="G187" s="183" t="s">
        <v>663</v>
      </c>
      <c r="H187" s="184">
        <v>12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41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140</v>
      </c>
      <c r="AT187" s="192" t="s">
        <v>136</v>
      </c>
      <c r="AU187" s="192" t="s">
        <v>86</v>
      </c>
      <c r="AY187" s="18" t="s">
        <v>135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84</v>
      </c>
      <c r="BK187" s="193">
        <f>ROUND(I187*H187,2)</f>
        <v>0</v>
      </c>
      <c r="BL187" s="18" t="s">
        <v>140</v>
      </c>
      <c r="BM187" s="192" t="s">
        <v>312</v>
      </c>
    </row>
    <row r="188" spans="1:65" s="2" customFormat="1" ht="16.5" customHeight="1">
      <c r="A188" s="35"/>
      <c r="B188" s="36"/>
      <c r="C188" s="180" t="s">
        <v>181</v>
      </c>
      <c r="D188" s="180" t="s">
        <v>136</v>
      </c>
      <c r="E188" s="181" t="s">
        <v>2189</v>
      </c>
      <c r="F188" s="182" t="s">
        <v>2190</v>
      </c>
      <c r="G188" s="183" t="s">
        <v>663</v>
      </c>
      <c r="H188" s="184">
        <v>8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41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140</v>
      </c>
      <c r="AT188" s="192" t="s">
        <v>136</v>
      </c>
      <c r="AU188" s="192" t="s">
        <v>86</v>
      </c>
      <c r="AY188" s="18" t="s">
        <v>135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84</v>
      </c>
      <c r="BK188" s="193">
        <f>ROUND(I188*H188,2)</f>
        <v>0</v>
      </c>
      <c r="BL188" s="18" t="s">
        <v>140</v>
      </c>
      <c r="BM188" s="192" t="s">
        <v>317</v>
      </c>
    </row>
    <row r="189" spans="2:63" s="11" customFormat="1" ht="22.9" customHeight="1">
      <c r="B189" s="166"/>
      <c r="C189" s="167"/>
      <c r="D189" s="168" t="s">
        <v>75</v>
      </c>
      <c r="E189" s="210" t="s">
        <v>1832</v>
      </c>
      <c r="F189" s="210" t="s">
        <v>2191</v>
      </c>
      <c r="G189" s="167"/>
      <c r="H189" s="167"/>
      <c r="I189" s="170"/>
      <c r="J189" s="211">
        <f>BK189</f>
        <v>0</v>
      </c>
      <c r="K189" s="167"/>
      <c r="L189" s="172"/>
      <c r="M189" s="173"/>
      <c r="N189" s="174"/>
      <c r="O189" s="174"/>
      <c r="P189" s="175">
        <f>SUM(P190:P193)</f>
        <v>0</v>
      </c>
      <c r="Q189" s="174"/>
      <c r="R189" s="175">
        <f>SUM(R190:R193)</f>
        <v>0</v>
      </c>
      <c r="S189" s="174"/>
      <c r="T189" s="176">
        <f>SUM(T190:T193)</f>
        <v>0</v>
      </c>
      <c r="AR189" s="177" t="s">
        <v>84</v>
      </c>
      <c r="AT189" s="178" t="s">
        <v>75</v>
      </c>
      <c r="AU189" s="178" t="s">
        <v>84</v>
      </c>
      <c r="AY189" s="177" t="s">
        <v>135</v>
      </c>
      <c r="BK189" s="179">
        <f>SUM(BK190:BK193)</f>
        <v>0</v>
      </c>
    </row>
    <row r="190" spans="1:65" s="2" customFormat="1" ht="16.5" customHeight="1">
      <c r="A190" s="35"/>
      <c r="B190" s="36"/>
      <c r="C190" s="180" t="s">
        <v>7</v>
      </c>
      <c r="D190" s="180" t="s">
        <v>136</v>
      </c>
      <c r="E190" s="181" t="s">
        <v>2192</v>
      </c>
      <c r="F190" s="182" t="s">
        <v>2193</v>
      </c>
      <c r="G190" s="183" t="s">
        <v>663</v>
      </c>
      <c r="H190" s="184">
        <v>2</v>
      </c>
      <c r="I190" s="185"/>
      <c r="J190" s="186">
        <f>ROUND(I190*H190,2)</f>
        <v>0</v>
      </c>
      <c r="K190" s="187"/>
      <c r="L190" s="40"/>
      <c r="M190" s="188" t="s">
        <v>1</v>
      </c>
      <c r="N190" s="189" t="s">
        <v>41</v>
      </c>
      <c r="O190" s="7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140</v>
      </c>
      <c r="AT190" s="192" t="s">
        <v>136</v>
      </c>
      <c r="AU190" s="192" t="s">
        <v>86</v>
      </c>
      <c r="AY190" s="18" t="s">
        <v>135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84</v>
      </c>
      <c r="BK190" s="193">
        <f>ROUND(I190*H190,2)</f>
        <v>0</v>
      </c>
      <c r="BL190" s="18" t="s">
        <v>140</v>
      </c>
      <c r="BM190" s="192" t="s">
        <v>322</v>
      </c>
    </row>
    <row r="191" spans="1:65" s="2" customFormat="1" ht="16.5" customHeight="1">
      <c r="A191" s="35"/>
      <c r="B191" s="36"/>
      <c r="C191" s="180" t="s">
        <v>186</v>
      </c>
      <c r="D191" s="180" t="s">
        <v>136</v>
      </c>
      <c r="E191" s="181" t="s">
        <v>2194</v>
      </c>
      <c r="F191" s="182" t="s">
        <v>2195</v>
      </c>
      <c r="G191" s="183" t="s">
        <v>663</v>
      </c>
      <c r="H191" s="184">
        <v>8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41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84</v>
      </c>
      <c r="BK191" s="193">
        <f>ROUND(I191*H191,2)</f>
        <v>0</v>
      </c>
      <c r="BL191" s="18" t="s">
        <v>140</v>
      </c>
      <c r="BM191" s="192" t="s">
        <v>330</v>
      </c>
    </row>
    <row r="192" spans="1:65" s="2" customFormat="1" ht="16.5" customHeight="1">
      <c r="A192" s="35"/>
      <c r="B192" s="36"/>
      <c r="C192" s="180" t="s">
        <v>327</v>
      </c>
      <c r="D192" s="180" t="s">
        <v>136</v>
      </c>
      <c r="E192" s="181" t="s">
        <v>2196</v>
      </c>
      <c r="F192" s="182" t="s">
        <v>2197</v>
      </c>
      <c r="G192" s="183" t="s">
        <v>663</v>
      </c>
      <c r="H192" s="184">
        <v>1</v>
      </c>
      <c r="I192" s="185"/>
      <c r="J192" s="186">
        <f>ROUND(I192*H192,2)</f>
        <v>0</v>
      </c>
      <c r="K192" s="187"/>
      <c r="L192" s="40"/>
      <c r="M192" s="188" t="s">
        <v>1</v>
      </c>
      <c r="N192" s="189" t="s">
        <v>41</v>
      </c>
      <c r="O192" s="7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84</v>
      </c>
      <c r="BK192" s="193">
        <f>ROUND(I192*H192,2)</f>
        <v>0</v>
      </c>
      <c r="BL192" s="18" t="s">
        <v>140</v>
      </c>
      <c r="BM192" s="192" t="s">
        <v>335</v>
      </c>
    </row>
    <row r="193" spans="1:65" s="2" customFormat="1" ht="16.5" customHeight="1">
      <c r="A193" s="35"/>
      <c r="B193" s="36"/>
      <c r="C193" s="180" t="s">
        <v>189</v>
      </c>
      <c r="D193" s="180" t="s">
        <v>136</v>
      </c>
      <c r="E193" s="181" t="s">
        <v>2198</v>
      </c>
      <c r="F193" s="182" t="s">
        <v>2199</v>
      </c>
      <c r="G193" s="183" t="s">
        <v>663</v>
      </c>
      <c r="H193" s="184">
        <v>2</v>
      </c>
      <c r="I193" s="185"/>
      <c r="J193" s="186">
        <f>ROUND(I193*H193,2)</f>
        <v>0</v>
      </c>
      <c r="K193" s="187"/>
      <c r="L193" s="40"/>
      <c r="M193" s="188" t="s">
        <v>1</v>
      </c>
      <c r="N193" s="189" t="s">
        <v>41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84</v>
      </c>
      <c r="BK193" s="193">
        <f>ROUND(I193*H193,2)</f>
        <v>0</v>
      </c>
      <c r="BL193" s="18" t="s">
        <v>140</v>
      </c>
      <c r="BM193" s="192" t="s">
        <v>339</v>
      </c>
    </row>
    <row r="194" spans="2:63" s="11" customFormat="1" ht="22.9" customHeight="1">
      <c r="B194" s="166"/>
      <c r="C194" s="167"/>
      <c r="D194" s="168" t="s">
        <v>75</v>
      </c>
      <c r="E194" s="210" t="s">
        <v>1842</v>
      </c>
      <c r="F194" s="210" t="s">
        <v>2200</v>
      </c>
      <c r="G194" s="167"/>
      <c r="H194" s="167"/>
      <c r="I194" s="170"/>
      <c r="J194" s="211">
        <f>BK194</f>
        <v>0</v>
      </c>
      <c r="K194" s="167"/>
      <c r="L194" s="172"/>
      <c r="M194" s="173"/>
      <c r="N194" s="174"/>
      <c r="O194" s="174"/>
      <c r="P194" s="175">
        <f>SUM(P195:P196)</f>
        <v>0</v>
      </c>
      <c r="Q194" s="174"/>
      <c r="R194" s="175">
        <f>SUM(R195:R196)</f>
        <v>0</v>
      </c>
      <c r="S194" s="174"/>
      <c r="T194" s="176">
        <f>SUM(T195:T196)</f>
        <v>0</v>
      </c>
      <c r="AR194" s="177" t="s">
        <v>84</v>
      </c>
      <c r="AT194" s="178" t="s">
        <v>75</v>
      </c>
      <c r="AU194" s="178" t="s">
        <v>84</v>
      </c>
      <c r="AY194" s="177" t="s">
        <v>135</v>
      </c>
      <c r="BK194" s="179">
        <f>SUM(BK195:BK196)</f>
        <v>0</v>
      </c>
    </row>
    <row r="195" spans="1:65" s="2" customFormat="1" ht="44.25" customHeight="1">
      <c r="A195" s="35"/>
      <c r="B195" s="36"/>
      <c r="C195" s="180" t="s">
        <v>336</v>
      </c>
      <c r="D195" s="180" t="s">
        <v>136</v>
      </c>
      <c r="E195" s="181" t="s">
        <v>2201</v>
      </c>
      <c r="F195" s="182" t="s">
        <v>2202</v>
      </c>
      <c r="G195" s="183" t="s">
        <v>663</v>
      </c>
      <c r="H195" s="184">
        <v>12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41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140</v>
      </c>
      <c r="AT195" s="192" t="s">
        <v>136</v>
      </c>
      <c r="AU195" s="192" t="s">
        <v>86</v>
      </c>
      <c r="AY195" s="18" t="s">
        <v>135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84</v>
      </c>
      <c r="BK195" s="193">
        <f>ROUND(I195*H195,2)</f>
        <v>0</v>
      </c>
      <c r="BL195" s="18" t="s">
        <v>140</v>
      </c>
      <c r="BM195" s="192" t="s">
        <v>344</v>
      </c>
    </row>
    <row r="196" spans="1:65" s="2" customFormat="1" ht="24.2" customHeight="1">
      <c r="A196" s="35"/>
      <c r="B196" s="36"/>
      <c r="C196" s="180" t="s">
        <v>197</v>
      </c>
      <c r="D196" s="180" t="s">
        <v>136</v>
      </c>
      <c r="E196" s="181" t="s">
        <v>2203</v>
      </c>
      <c r="F196" s="182" t="s">
        <v>2204</v>
      </c>
      <c r="G196" s="183" t="s">
        <v>663</v>
      </c>
      <c r="H196" s="184">
        <v>1</v>
      </c>
      <c r="I196" s="185"/>
      <c r="J196" s="186">
        <f>ROUND(I196*H196,2)</f>
        <v>0</v>
      </c>
      <c r="K196" s="187"/>
      <c r="L196" s="40"/>
      <c r="M196" s="188" t="s">
        <v>1</v>
      </c>
      <c r="N196" s="189" t="s">
        <v>41</v>
      </c>
      <c r="O196" s="7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84</v>
      </c>
      <c r="BK196" s="193">
        <f>ROUND(I196*H196,2)</f>
        <v>0</v>
      </c>
      <c r="BL196" s="18" t="s">
        <v>140</v>
      </c>
      <c r="BM196" s="192" t="s">
        <v>356</v>
      </c>
    </row>
    <row r="197" spans="2:63" s="11" customFormat="1" ht="22.9" customHeight="1">
      <c r="B197" s="166"/>
      <c r="C197" s="167"/>
      <c r="D197" s="168" t="s">
        <v>75</v>
      </c>
      <c r="E197" s="210" t="s">
        <v>1850</v>
      </c>
      <c r="F197" s="210" t="s">
        <v>2205</v>
      </c>
      <c r="G197" s="167"/>
      <c r="H197" s="167"/>
      <c r="I197" s="170"/>
      <c r="J197" s="211">
        <f>BK197</f>
        <v>0</v>
      </c>
      <c r="K197" s="167"/>
      <c r="L197" s="172"/>
      <c r="M197" s="173"/>
      <c r="N197" s="174"/>
      <c r="O197" s="174"/>
      <c r="P197" s="175">
        <f>SUM(P198:P202)</f>
        <v>0</v>
      </c>
      <c r="Q197" s="174"/>
      <c r="R197" s="175">
        <f>SUM(R198:R202)</f>
        <v>0</v>
      </c>
      <c r="S197" s="174"/>
      <c r="T197" s="176">
        <f>SUM(T198:T202)</f>
        <v>0</v>
      </c>
      <c r="AR197" s="177" t="s">
        <v>84</v>
      </c>
      <c r="AT197" s="178" t="s">
        <v>75</v>
      </c>
      <c r="AU197" s="178" t="s">
        <v>84</v>
      </c>
      <c r="AY197" s="177" t="s">
        <v>135</v>
      </c>
      <c r="BK197" s="179">
        <f>SUM(BK198:BK202)</f>
        <v>0</v>
      </c>
    </row>
    <row r="198" spans="1:65" s="2" customFormat="1" ht="16.5" customHeight="1">
      <c r="A198" s="35"/>
      <c r="B198" s="36"/>
      <c r="C198" s="180" t="s">
        <v>353</v>
      </c>
      <c r="D198" s="180" t="s">
        <v>136</v>
      </c>
      <c r="E198" s="181" t="s">
        <v>2206</v>
      </c>
      <c r="F198" s="182" t="s">
        <v>2207</v>
      </c>
      <c r="G198" s="183" t="s">
        <v>663</v>
      </c>
      <c r="H198" s="184">
        <v>8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41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84</v>
      </c>
      <c r="BK198" s="193">
        <f>ROUND(I198*H198,2)</f>
        <v>0</v>
      </c>
      <c r="BL198" s="18" t="s">
        <v>140</v>
      </c>
      <c r="BM198" s="192" t="s">
        <v>365</v>
      </c>
    </row>
    <row r="199" spans="1:65" s="2" customFormat="1" ht="37.9" customHeight="1">
      <c r="A199" s="35"/>
      <c r="B199" s="36"/>
      <c r="C199" s="180" t="s">
        <v>201</v>
      </c>
      <c r="D199" s="180" t="s">
        <v>136</v>
      </c>
      <c r="E199" s="181" t="s">
        <v>2208</v>
      </c>
      <c r="F199" s="182" t="s">
        <v>2209</v>
      </c>
      <c r="G199" s="183" t="s">
        <v>663</v>
      </c>
      <c r="H199" s="184">
        <v>3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41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84</v>
      </c>
      <c r="BK199" s="193">
        <f>ROUND(I199*H199,2)</f>
        <v>0</v>
      </c>
      <c r="BL199" s="18" t="s">
        <v>140</v>
      </c>
      <c r="BM199" s="192" t="s">
        <v>369</v>
      </c>
    </row>
    <row r="200" spans="1:65" s="2" customFormat="1" ht="16.5" customHeight="1">
      <c r="A200" s="35"/>
      <c r="B200" s="36"/>
      <c r="C200" s="180" t="s">
        <v>366</v>
      </c>
      <c r="D200" s="180" t="s">
        <v>136</v>
      </c>
      <c r="E200" s="181" t="s">
        <v>2210</v>
      </c>
      <c r="F200" s="182" t="s">
        <v>2211</v>
      </c>
      <c r="G200" s="183" t="s">
        <v>247</v>
      </c>
      <c r="H200" s="184">
        <v>13.5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41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140</v>
      </c>
      <c r="AT200" s="192" t="s">
        <v>136</v>
      </c>
      <c r="AU200" s="192" t="s">
        <v>86</v>
      </c>
      <c r="AY200" s="18" t="s">
        <v>135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84</v>
      </c>
      <c r="BK200" s="193">
        <f>ROUND(I200*H200,2)</f>
        <v>0</v>
      </c>
      <c r="BL200" s="18" t="s">
        <v>140</v>
      </c>
      <c r="BM200" s="192" t="s">
        <v>375</v>
      </c>
    </row>
    <row r="201" spans="1:65" s="2" customFormat="1" ht="16.5" customHeight="1">
      <c r="A201" s="35"/>
      <c r="B201" s="36"/>
      <c r="C201" s="180" t="s">
        <v>283</v>
      </c>
      <c r="D201" s="180" t="s">
        <v>136</v>
      </c>
      <c r="E201" s="181" t="s">
        <v>2212</v>
      </c>
      <c r="F201" s="182" t="s">
        <v>2213</v>
      </c>
      <c r="G201" s="183" t="s">
        <v>663</v>
      </c>
      <c r="H201" s="184">
        <v>3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41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84</v>
      </c>
      <c r="BK201" s="193">
        <f>ROUND(I201*H201,2)</f>
        <v>0</v>
      </c>
      <c r="BL201" s="18" t="s">
        <v>140</v>
      </c>
      <c r="BM201" s="192" t="s">
        <v>380</v>
      </c>
    </row>
    <row r="202" spans="1:65" s="2" customFormat="1" ht="16.5" customHeight="1">
      <c r="A202" s="35"/>
      <c r="B202" s="36"/>
      <c r="C202" s="180" t="s">
        <v>377</v>
      </c>
      <c r="D202" s="180" t="s">
        <v>136</v>
      </c>
      <c r="E202" s="181" t="s">
        <v>2214</v>
      </c>
      <c r="F202" s="182" t="s">
        <v>2215</v>
      </c>
      <c r="G202" s="183" t="s">
        <v>663</v>
      </c>
      <c r="H202" s="184">
        <v>1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41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84</v>
      </c>
      <c r="BK202" s="193">
        <f>ROUND(I202*H202,2)</f>
        <v>0</v>
      </c>
      <c r="BL202" s="18" t="s">
        <v>140</v>
      </c>
      <c r="BM202" s="192" t="s">
        <v>391</v>
      </c>
    </row>
    <row r="203" spans="2:63" s="11" customFormat="1" ht="22.9" customHeight="1">
      <c r="B203" s="166"/>
      <c r="C203" s="167"/>
      <c r="D203" s="168" t="s">
        <v>75</v>
      </c>
      <c r="E203" s="210" t="s">
        <v>1810</v>
      </c>
      <c r="F203" s="210" t="s">
        <v>2175</v>
      </c>
      <c r="G203" s="167"/>
      <c r="H203" s="167"/>
      <c r="I203" s="170"/>
      <c r="J203" s="211">
        <f>BK203</f>
        <v>0</v>
      </c>
      <c r="K203" s="167"/>
      <c r="L203" s="172"/>
      <c r="M203" s="173"/>
      <c r="N203" s="174"/>
      <c r="O203" s="174"/>
      <c r="P203" s="175">
        <f>SUM(P204:P207)</f>
        <v>0</v>
      </c>
      <c r="Q203" s="174"/>
      <c r="R203" s="175">
        <f>SUM(R204:R207)</f>
        <v>0</v>
      </c>
      <c r="S203" s="174"/>
      <c r="T203" s="176">
        <f>SUM(T204:T207)</f>
        <v>0</v>
      </c>
      <c r="AR203" s="177" t="s">
        <v>84</v>
      </c>
      <c r="AT203" s="178" t="s">
        <v>75</v>
      </c>
      <c r="AU203" s="178" t="s">
        <v>84</v>
      </c>
      <c r="AY203" s="177" t="s">
        <v>135</v>
      </c>
      <c r="BK203" s="179">
        <f>SUM(BK204:BK207)</f>
        <v>0</v>
      </c>
    </row>
    <row r="204" spans="1:65" s="2" customFormat="1" ht="16.5" customHeight="1">
      <c r="A204" s="35"/>
      <c r="B204" s="36"/>
      <c r="C204" s="180" t="s">
        <v>289</v>
      </c>
      <c r="D204" s="180" t="s">
        <v>136</v>
      </c>
      <c r="E204" s="181" t="s">
        <v>2216</v>
      </c>
      <c r="F204" s="182" t="s">
        <v>2217</v>
      </c>
      <c r="G204" s="183" t="s">
        <v>663</v>
      </c>
      <c r="H204" s="184">
        <v>1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41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84</v>
      </c>
      <c r="BK204" s="193">
        <f>ROUND(I204*H204,2)</f>
        <v>0</v>
      </c>
      <c r="BL204" s="18" t="s">
        <v>140</v>
      </c>
      <c r="BM204" s="192" t="s">
        <v>400</v>
      </c>
    </row>
    <row r="205" spans="1:65" s="2" customFormat="1" ht="16.5" customHeight="1">
      <c r="A205" s="35"/>
      <c r="B205" s="36"/>
      <c r="C205" s="180" t="s">
        <v>397</v>
      </c>
      <c r="D205" s="180" t="s">
        <v>136</v>
      </c>
      <c r="E205" s="181" t="s">
        <v>2218</v>
      </c>
      <c r="F205" s="182" t="s">
        <v>2219</v>
      </c>
      <c r="G205" s="183" t="s">
        <v>663</v>
      </c>
      <c r="H205" s="184">
        <v>5</v>
      </c>
      <c r="I205" s="185"/>
      <c r="J205" s="186">
        <f>ROUND(I205*H205,2)</f>
        <v>0</v>
      </c>
      <c r="K205" s="187"/>
      <c r="L205" s="40"/>
      <c r="M205" s="188" t="s">
        <v>1</v>
      </c>
      <c r="N205" s="189" t="s">
        <v>41</v>
      </c>
      <c r="O205" s="72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84</v>
      </c>
      <c r="BK205" s="193">
        <f>ROUND(I205*H205,2)</f>
        <v>0</v>
      </c>
      <c r="BL205" s="18" t="s">
        <v>140</v>
      </c>
      <c r="BM205" s="192" t="s">
        <v>403</v>
      </c>
    </row>
    <row r="206" spans="1:65" s="2" customFormat="1" ht="16.5" customHeight="1">
      <c r="A206" s="35"/>
      <c r="B206" s="36"/>
      <c r="C206" s="180" t="s">
        <v>293</v>
      </c>
      <c r="D206" s="180" t="s">
        <v>136</v>
      </c>
      <c r="E206" s="181" t="s">
        <v>2220</v>
      </c>
      <c r="F206" s="182" t="s">
        <v>2221</v>
      </c>
      <c r="G206" s="183" t="s">
        <v>663</v>
      </c>
      <c r="H206" s="184">
        <v>2</v>
      </c>
      <c r="I206" s="185"/>
      <c r="J206" s="186">
        <f>ROUND(I206*H206,2)</f>
        <v>0</v>
      </c>
      <c r="K206" s="187"/>
      <c r="L206" s="40"/>
      <c r="M206" s="188" t="s">
        <v>1</v>
      </c>
      <c r="N206" s="189" t="s">
        <v>41</v>
      </c>
      <c r="O206" s="72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84</v>
      </c>
      <c r="BK206" s="193">
        <f>ROUND(I206*H206,2)</f>
        <v>0</v>
      </c>
      <c r="BL206" s="18" t="s">
        <v>140</v>
      </c>
      <c r="BM206" s="192" t="s">
        <v>408</v>
      </c>
    </row>
    <row r="207" spans="1:65" s="2" customFormat="1" ht="16.5" customHeight="1">
      <c r="A207" s="35"/>
      <c r="B207" s="36"/>
      <c r="C207" s="180" t="s">
        <v>405</v>
      </c>
      <c r="D207" s="180" t="s">
        <v>136</v>
      </c>
      <c r="E207" s="181" t="s">
        <v>2222</v>
      </c>
      <c r="F207" s="182" t="s">
        <v>2223</v>
      </c>
      <c r="G207" s="183" t="s">
        <v>663</v>
      </c>
      <c r="H207" s="184">
        <v>2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41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84</v>
      </c>
      <c r="BK207" s="193">
        <f>ROUND(I207*H207,2)</f>
        <v>0</v>
      </c>
      <c r="BL207" s="18" t="s">
        <v>140</v>
      </c>
      <c r="BM207" s="192" t="s">
        <v>413</v>
      </c>
    </row>
    <row r="208" spans="2:63" s="11" customFormat="1" ht="22.9" customHeight="1">
      <c r="B208" s="166"/>
      <c r="C208" s="167"/>
      <c r="D208" s="168" t="s">
        <v>75</v>
      </c>
      <c r="E208" s="210" t="s">
        <v>1853</v>
      </c>
      <c r="F208" s="210" t="s">
        <v>2224</v>
      </c>
      <c r="G208" s="167"/>
      <c r="H208" s="167"/>
      <c r="I208" s="170"/>
      <c r="J208" s="211">
        <f>BK208</f>
        <v>0</v>
      </c>
      <c r="K208" s="167"/>
      <c r="L208" s="172"/>
      <c r="M208" s="173"/>
      <c r="N208" s="174"/>
      <c r="O208" s="174"/>
      <c r="P208" s="175">
        <f>SUM(P209:P210)</f>
        <v>0</v>
      </c>
      <c r="Q208" s="174"/>
      <c r="R208" s="175">
        <f>SUM(R209:R210)</f>
        <v>0</v>
      </c>
      <c r="S208" s="174"/>
      <c r="T208" s="176">
        <f>SUM(T209:T210)</f>
        <v>0</v>
      </c>
      <c r="AR208" s="177" t="s">
        <v>84</v>
      </c>
      <c r="AT208" s="178" t="s">
        <v>75</v>
      </c>
      <c r="AU208" s="178" t="s">
        <v>84</v>
      </c>
      <c r="AY208" s="177" t="s">
        <v>135</v>
      </c>
      <c r="BK208" s="179">
        <f>SUM(BK209:BK210)</f>
        <v>0</v>
      </c>
    </row>
    <row r="209" spans="1:65" s="2" customFormat="1" ht="16.5" customHeight="1">
      <c r="A209" s="35"/>
      <c r="B209" s="36"/>
      <c r="C209" s="180" t="s">
        <v>298</v>
      </c>
      <c r="D209" s="180" t="s">
        <v>136</v>
      </c>
      <c r="E209" s="181" t="s">
        <v>2225</v>
      </c>
      <c r="F209" s="182" t="s">
        <v>2226</v>
      </c>
      <c r="G209" s="183" t="s">
        <v>663</v>
      </c>
      <c r="H209" s="184">
        <v>1</v>
      </c>
      <c r="I209" s="185"/>
      <c r="J209" s="186">
        <f>ROUND(I209*H209,2)</f>
        <v>0</v>
      </c>
      <c r="K209" s="187"/>
      <c r="L209" s="40"/>
      <c r="M209" s="188" t="s">
        <v>1</v>
      </c>
      <c r="N209" s="189" t="s">
        <v>41</v>
      </c>
      <c r="O209" s="7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84</v>
      </c>
      <c r="BK209" s="193">
        <f>ROUND(I209*H209,2)</f>
        <v>0</v>
      </c>
      <c r="BL209" s="18" t="s">
        <v>140</v>
      </c>
      <c r="BM209" s="192" t="s">
        <v>421</v>
      </c>
    </row>
    <row r="210" spans="1:65" s="2" customFormat="1" ht="16.5" customHeight="1">
      <c r="A210" s="35"/>
      <c r="B210" s="36"/>
      <c r="C210" s="180" t="s">
        <v>418</v>
      </c>
      <c r="D210" s="180" t="s">
        <v>136</v>
      </c>
      <c r="E210" s="181" t="s">
        <v>2227</v>
      </c>
      <c r="F210" s="182" t="s">
        <v>2228</v>
      </c>
      <c r="G210" s="183" t="s">
        <v>663</v>
      </c>
      <c r="H210" s="184">
        <v>3</v>
      </c>
      <c r="I210" s="185"/>
      <c r="J210" s="186">
        <f>ROUND(I210*H210,2)</f>
        <v>0</v>
      </c>
      <c r="K210" s="187"/>
      <c r="L210" s="40"/>
      <c r="M210" s="188" t="s">
        <v>1</v>
      </c>
      <c r="N210" s="189" t="s">
        <v>41</v>
      </c>
      <c r="O210" s="7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140</v>
      </c>
      <c r="AT210" s="192" t="s">
        <v>136</v>
      </c>
      <c r="AU210" s="192" t="s">
        <v>86</v>
      </c>
      <c r="AY210" s="18" t="s">
        <v>135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84</v>
      </c>
      <c r="BK210" s="193">
        <f>ROUND(I210*H210,2)</f>
        <v>0</v>
      </c>
      <c r="BL210" s="18" t="s">
        <v>140</v>
      </c>
      <c r="BM210" s="192" t="s">
        <v>428</v>
      </c>
    </row>
    <row r="211" spans="2:63" s="11" customFormat="1" ht="22.9" customHeight="1">
      <c r="B211" s="166"/>
      <c r="C211" s="167"/>
      <c r="D211" s="168" t="s">
        <v>75</v>
      </c>
      <c r="E211" s="210" t="s">
        <v>1893</v>
      </c>
      <c r="F211" s="210" t="s">
        <v>2229</v>
      </c>
      <c r="G211" s="167"/>
      <c r="H211" s="167"/>
      <c r="I211" s="170"/>
      <c r="J211" s="211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84</v>
      </c>
      <c r="AT211" s="178" t="s">
        <v>75</v>
      </c>
      <c r="AU211" s="178" t="s">
        <v>84</v>
      </c>
      <c r="AY211" s="177" t="s">
        <v>135</v>
      </c>
      <c r="BK211" s="179">
        <f>BK212</f>
        <v>0</v>
      </c>
    </row>
    <row r="212" spans="1:65" s="2" customFormat="1" ht="16.5" customHeight="1">
      <c r="A212" s="35"/>
      <c r="B212" s="36"/>
      <c r="C212" s="180" t="s">
        <v>312</v>
      </c>
      <c r="D212" s="180" t="s">
        <v>136</v>
      </c>
      <c r="E212" s="181" t="s">
        <v>2230</v>
      </c>
      <c r="F212" s="182" t="s">
        <v>2231</v>
      </c>
      <c r="G212" s="183" t="s">
        <v>663</v>
      </c>
      <c r="H212" s="184">
        <v>6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41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140</v>
      </c>
      <c r="AT212" s="192" t="s">
        <v>136</v>
      </c>
      <c r="AU212" s="192" t="s">
        <v>86</v>
      </c>
      <c r="AY212" s="18" t="s">
        <v>135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84</v>
      </c>
      <c r="BK212" s="193">
        <f>ROUND(I212*H212,2)</f>
        <v>0</v>
      </c>
      <c r="BL212" s="18" t="s">
        <v>140</v>
      </c>
      <c r="BM212" s="192" t="s">
        <v>433</v>
      </c>
    </row>
    <row r="213" spans="2:63" s="11" customFormat="1" ht="22.9" customHeight="1">
      <c r="B213" s="166"/>
      <c r="C213" s="167"/>
      <c r="D213" s="168" t="s">
        <v>75</v>
      </c>
      <c r="E213" s="210" t="s">
        <v>2232</v>
      </c>
      <c r="F213" s="210" t="s">
        <v>2233</v>
      </c>
      <c r="G213" s="167"/>
      <c r="H213" s="167"/>
      <c r="I213" s="170"/>
      <c r="J213" s="211">
        <f>BK213</f>
        <v>0</v>
      </c>
      <c r="K213" s="167"/>
      <c r="L213" s="172"/>
      <c r="M213" s="173"/>
      <c r="N213" s="174"/>
      <c r="O213" s="174"/>
      <c r="P213" s="175">
        <f>SUM(P214:P215)</f>
        <v>0</v>
      </c>
      <c r="Q213" s="174"/>
      <c r="R213" s="175">
        <f>SUM(R214:R215)</f>
        <v>0</v>
      </c>
      <c r="S213" s="174"/>
      <c r="T213" s="176">
        <f>SUM(T214:T215)</f>
        <v>0</v>
      </c>
      <c r="AR213" s="177" t="s">
        <v>84</v>
      </c>
      <c r="AT213" s="178" t="s">
        <v>75</v>
      </c>
      <c r="AU213" s="178" t="s">
        <v>84</v>
      </c>
      <c r="AY213" s="177" t="s">
        <v>135</v>
      </c>
      <c r="BK213" s="179">
        <f>SUM(BK214:BK215)</f>
        <v>0</v>
      </c>
    </row>
    <row r="214" spans="1:65" s="2" customFormat="1" ht="16.5" customHeight="1">
      <c r="A214" s="35"/>
      <c r="B214" s="36"/>
      <c r="C214" s="180" t="s">
        <v>430</v>
      </c>
      <c r="D214" s="180" t="s">
        <v>136</v>
      </c>
      <c r="E214" s="181" t="s">
        <v>2234</v>
      </c>
      <c r="F214" s="182" t="s">
        <v>2235</v>
      </c>
      <c r="G214" s="183" t="s">
        <v>663</v>
      </c>
      <c r="H214" s="184">
        <v>3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41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84</v>
      </c>
      <c r="BK214" s="193">
        <f>ROUND(I214*H214,2)</f>
        <v>0</v>
      </c>
      <c r="BL214" s="18" t="s">
        <v>140</v>
      </c>
      <c r="BM214" s="192" t="s">
        <v>436</v>
      </c>
    </row>
    <row r="215" spans="1:65" s="2" customFormat="1" ht="16.5" customHeight="1">
      <c r="A215" s="35"/>
      <c r="B215" s="36"/>
      <c r="C215" s="180" t="s">
        <v>317</v>
      </c>
      <c r="D215" s="180" t="s">
        <v>136</v>
      </c>
      <c r="E215" s="181" t="s">
        <v>2236</v>
      </c>
      <c r="F215" s="182" t="s">
        <v>2237</v>
      </c>
      <c r="G215" s="183" t="s">
        <v>663</v>
      </c>
      <c r="H215" s="184">
        <v>23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41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84</v>
      </c>
      <c r="BK215" s="193">
        <f>ROUND(I215*H215,2)</f>
        <v>0</v>
      </c>
      <c r="BL215" s="18" t="s">
        <v>140</v>
      </c>
      <c r="BM215" s="192" t="s">
        <v>442</v>
      </c>
    </row>
    <row r="216" spans="2:63" s="11" customFormat="1" ht="22.9" customHeight="1">
      <c r="B216" s="166"/>
      <c r="C216" s="167"/>
      <c r="D216" s="168" t="s">
        <v>75</v>
      </c>
      <c r="E216" s="210" t="s">
        <v>2238</v>
      </c>
      <c r="F216" s="210" t="s">
        <v>2239</v>
      </c>
      <c r="G216" s="167"/>
      <c r="H216" s="167"/>
      <c r="I216" s="170"/>
      <c r="J216" s="211">
        <f>BK216</f>
        <v>0</v>
      </c>
      <c r="K216" s="167"/>
      <c r="L216" s="172"/>
      <c r="M216" s="173"/>
      <c r="N216" s="174"/>
      <c r="O216" s="174"/>
      <c r="P216" s="175">
        <f>SUM(P217:P221)</f>
        <v>0</v>
      </c>
      <c r="Q216" s="174"/>
      <c r="R216" s="175">
        <f>SUM(R217:R221)</f>
        <v>0</v>
      </c>
      <c r="S216" s="174"/>
      <c r="T216" s="176">
        <f>SUM(T217:T221)</f>
        <v>0</v>
      </c>
      <c r="AR216" s="177" t="s">
        <v>84</v>
      </c>
      <c r="AT216" s="178" t="s">
        <v>75</v>
      </c>
      <c r="AU216" s="178" t="s">
        <v>84</v>
      </c>
      <c r="AY216" s="177" t="s">
        <v>135</v>
      </c>
      <c r="BK216" s="179">
        <f>SUM(BK217:BK221)</f>
        <v>0</v>
      </c>
    </row>
    <row r="217" spans="1:65" s="2" customFormat="1" ht="16.5" customHeight="1">
      <c r="A217" s="35"/>
      <c r="B217" s="36"/>
      <c r="C217" s="180" t="s">
        <v>439</v>
      </c>
      <c r="D217" s="180" t="s">
        <v>136</v>
      </c>
      <c r="E217" s="181" t="s">
        <v>2240</v>
      </c>
      <c r="F217" s="182" t="s">
        <v>2241</v>
      </c>
      <c r="G217" s="183" t="s">
        <v>247</v>
      </c>
      <c r="H217" s="184">
        <v>55</v>
      </c>
      <c r="I217" s="185"/>
      <c r="J217" s="186">
        <f>ROUND(I217*H217,2)</f>
        <v>0</v>
      </c>
      <c r="K217" s="187"/>
      <c r="L217" s="40"/>
      <c r="M217" s="188" t="s">
        <v>1</v>
      </c>
      <c r="N217" s="189" t="s">
        <v>41</v>
      </c>
      <c r="O217" s="7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84</v>
      </c>
      <c r="BK217" s="193">
        <f>ROUND(I217*H217,2)</f>
        <v>0</v>
      </c>
      <c r="BL217" s="18" t="s">
        <v>140</v>
      </c>
      <c r="BM217" s="192" t="s">
        <v>447</v>
      </c>
    </row>
    <row r="218" spans="1:65" s="2" customFormat="1" ht="16.5" customHeight="1">
      <c r="A218" s="35"/>
      <c r="B218" s="36"/>
      <c r="C218" s="180" t="s">
        <v>322</v>
      </c>
      <c r="D218" s="180" t="s">
        <v>136</v>
      </c>
      <c r="E218" s="181" t="s">
        <v>2242</v>
      </c>
      <c r="F218" s="182" t="s">
        <v>2243</v>
      </c>
      <c r="G218" s="183" t="s">
        <v>247</v>
      </c>
      <c r="H218" s="184">
        <v>480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41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140</v>
      </c>
      <c r="AT218" s="192" t="s">
        <v>136</v>
      </c>
      <c r="AU218" s="192" t="s">
        <v>86</v>
      </c>
      <c r="AY218" s="18" t="s">
        <v>135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84</v>
      </c>
      <c r="BK218" s="193">
        <f>ROUND(I218*H218,2)</f>
        <v>0</v>
      </c>
      <c r="BL218" s="18" t="s">
        <v>140</v>
      </c>
      <c r="BM218" s="192" t="s">
        <v>452</v>
      </c>
    </row>
    <row r="219" spans="1:65" s="2" customFormat="1" ht="16.5" customHeight="1">
      <c r="A219" s="35"/>
      <c r="B219" s="36"/>
      <c r="C219" s="180" t="s">
        <v>449</v>
      </c>
      <c r="D219" s="180" t="s">
        <v>136</v>
      </c>
      <c r="E219" s="181" t="s">
        <v>2244</v>
      </c>
      <c r="F219" s="182" t="s">
        <v>2245</v>
      </c>
      <c r="G219" s="183" t="s">
        <v>247</v>
      </c>
      <c r="H219" s="184">
        <v>550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41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84</v>
      </c>
      <c r="BK219" s="193">
        <f>ROUND(I219*H219,2)</f>
        <v>0</v>
      </c>
      <c r="BL219" s="18" t="s">
        <v>140</v>
      </c>
      <c r="BM219" s="192" t="s">
        <v>455</v>
      </c>
    </row>
    <row r="220" spans="1:65" s="2" customFormat="1" ht="16.5" customHeight="1">
      <c r="A220" s="35"/>
      <c r="B220" s="36"/>
      <c r="C220" s="180" t="s">
        <v>330</v>
      </c>
      <c r="D220" s="180" t="s">
        <v>136</v>
      </c>
      <c r="E220" s="181" t="s">
        <v>2246</v>
      </c>
      <c r="F220" s="182" t="s">
        <v>2247</v>
      </c>
      <c r="G220" s="183" t="s">
        <v>247</v>
      </c>
      <c r="H220" s="184">
        <v>120</v>
      </c>
      <c r="I220" s="185"/>
      <c r="J220" s="186">
        <f>ROUND(I220*H220,2)</f>
        <v>0</v>
      </c>
      <c r="K220" s="187"/>
      <c r="L220" s="40"/>
      <c r="M220" s="188" t="s">
        <v>1</v>
      </c>
      <c r="N220" s="189" t="s">
        <v>41</v>
      </c>
      <c r="O220" s="7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140</v>
      </c>
      <c r="AT220" s="192" t="s">
        <v>136</v>
      </c>
      <c r="AU220" s="192" t="s">
        <v>86</v>
      </c>
      <c r="AY220" s="18" t="s">
        <v>135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84</v>
      </c>
      <c r="BK220" s="193">
        <f>ROUND(I220*H220,2)</f>
        <v>0</v>
      </c>
      <c r="BL220" s="18" t="s">
        <v>140</v>
      </c>
      <c r="BM220" s="192" t="s">
        <v>459</v>
      </c>
    </row>
    <row r="221" spans="1:65" s="2" customFormat="1" ht="16.5" customHeight="1">
      <c r="A221" s="35"/>
      <c r="B221" s="36"/>
      <c r="C221" s="180" t="s">
        <v>456</v>
      </c>
      <c r="D221" s="180" t="s">
        <v>136</v>
      </c>
      <c r="E221" s="181" t="s">
        <v>2248</v>
      </c>
      <c r="F221" s="182" t="s">
        <v>2249</v>
      </c>
      <c r="G221" s="183" t="s">
        <v>247</v>
      </c>
      <c r="H221" s="184">
        <v>85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41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84</v>
      </c>
      <c r="BK221" s="193">
        <f>ROUND(I221*H221,2)</f>
        <v>0</v>
      </c>
      <c r="BL221" s="18" t="s">
        <v>140</v>
      </c>
      <c r="BM221" s="192" t="s">
        <v>462</v>
      </c>
    </row>
    <row r="222" spans="2:63" s="11" customFormat="1" ht="22.9" customHeight="1">
      <c r="B222" s="166"/>
      <c r="C222" s="167"/>
      <c r="D222" s="168" t="s">
        <v>75</v>
      </c>
      <c r="E222" s="210" t="s">
        <v>2250</v>
      </c>
      <c r="F222" s="210" t="s">
        <v>2251</v>
      </c>
      <c r="G222" s="167"/>
      <c r="H222" s="167"/>
      <c r="I222" s="170"/>
      <c r="J222" s="211">
        <f>BK222</f>
        <v>0</v>
      </c>
      <c r="K222" s="167"/>
      <c r="L222" s="172"/>
      <c r="M222" s="173"/>
      <c r="N222" s="174"/>
      <c r="O222" s="174"/>
      <c r="P222" s="175">
        <f>SUM(P223:P228)</f>
        <v>0</v>
      </c>
      <c r="Q222" s="174"/>
      <c r="R222" s="175">
        <f>SUM(R223:R228)</f>
        <v>0</v>
      </c>
      <c r="S222" s="174"/>
      <c r="T222" s="176">
        <f>SUM(T223:T228)</f>
        <v>0</v>
      </c>
      <c r="AR222" s="177" t="s">
        <v>84</v>
      </c>
      <c r="AT222" s="178" t="s">
        <v>75</v>
      </c>
      <c r="AU222" s="178" t="s">
        <v>84</v>
      </c>
      <c r="AY222" s="177" t="s">
        <v>135</v>
      </c>
      <c r="BK222" s="179">
        <f>SUM(BK223:BK228)</f>
        <v>0</v>
      </c>
    </row>
    <row r="223" spans="1:65" s="2" customFormat="1" ht="16.5" customHeight="1">
      <c r="A223" s="35"/>
      <c r="B223" s="36"/>
      <c r="C223" s="180" t="s">
        <v>335</v>
      </c>
      <c r="D223" s="180" t="s">
        <v>136</v>
      </c>
      <c r="E223" s="181" t="s">
        <v>2252</v>
      </c>
      <c r="F223" s="182" t="s">
        <v>2253</v>
      </c>
      <c r="G223" s="183" t="s">
        <v>663</v>
      </c>
      <c r="H223" s="184">
        <v>1</v>
      </c>
      <c r="I223" s="185"/>
      <c r="J223" s="186">
        <f>ROUND(I223*H223,2)</f>
        <v>0</v>
      </c>
      <c r="K223" s="187"/>
      <c r="L223" s="40"/>
      <c r="M223" s="188" t="s">
        <v>1</v>
      </c>
      <c r="N223" s="189" t="s">
        <v>41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84</v>
      </c>
      <c r="BK223" s="193">
        <f>ROUND(I223*H223,2)</f>
        <v>0</v>
      </c>
      <c r="BL223" s="18" t="s">
        <v>140</v>
      </c>
      <c r="BM223" s="192" t="s">
        <v>467</v>
      </c>
    </row>
    <row r="224" spans="1:65" s="2" customFormat="1" ht="24.2" customHeight="1">
      <c r="A224" s="35"/>
      <c r="B224" s="36"/>
      <c r="C224" s="180" t="s">
        <v>464</v>
      </c>
      <c r="D224" s="180" t="s">
        <v>136</v>
      </c>
      <c r="E224" s="181" t="s">
        <v>2254</v>
      </c>
      <c r="F224" s="182" t="s">
        <v>2255</v>
      </c>
      <c r="G224" s="183" t="s">
        <v>264</v>
      </c>
      <c r="H224" s="184">
        <v>6</v>
      </c>
      <c r="I224" s="185"/>
      <c r="J224" s="186">
        <f>ROUND(I224*H224,2)</f>
        <v>0</v>
      </c>
      <c r="K224" s="187"/>
      <c r="L224" s="40"/>
      <c r="M224" s="188" t="s">
        <v>1</v>
      </c>
      <c r="N224" s="189" t="s">
        <v>41</v>
      </c>
      <c r="O224" s="7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84</v>
      </c>
      <c r="BK224" s="193">
        <f>ROUND(I224*H224,2)</f>
        <v>0</v>
      </c>
      <c r="BL224" s="18" t="s">
        <v>140</v>
      </c>
      <c r="BM224" s="192" t="s">
        <v>471</v>
      </c>
    </row>
    <row r="225" spans="1:65" s="2" customFormat="1" ht="24.2" customHeight="1">
      <c r="A225" s="35"/>
      <c r="B225" s="36"/>
      <c r="C225" s="180" t="s">
        <v>339</v>
      </c>
      <c r="D225" s="180" t="s">
        <v>136</v>
      </c>
      <c r="E225" s="181" t="s">
        <v>2256</v>
      </c>
      <c r="F225" s="182" t="s">
        <v>2257</v>
      </c>
      <c r="G225" s="183" t="s">
        <v>663</v>
      </c>
      <c r="H225" s="184">
        <v>2</v>
      </c>
      <c r="I225" s="185"/>
      <c r="J225" s="186">
        <f>ROUND(I225*H225,2)</f>
        <v>0</v>
      </c>
      <c r="K225" s="187"/>
      <c r="L225" s="40"/>
      <c r="M225" s="188" t="s">
        <v>1</v>
      </c>
      <c r="N225" s="189" t="s">
        <v>41</v>
      </c>
      <c r="O225" s="7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84</v>
      </c>
      <c r="BK225" s="193">
        <f>ROUND(I225*H225,2)</f>
        <v>0</v>
      </c>
      <c r="BL225" s="18" t="s">
        <v>140</v>
      </c>
      <c r="BM225" s="192" t="s">
        <v>477</v>
      </c>
    </row>
    <row r="226" spans="1:65" s="2" customFormat="1" ht="16.5" customHeight="1">
      <c r="A226" s="35"/>
      <c r="B226" s="36"/>
      <c r="C226" s="180" t="s">
        <v>474</v>
      </c>
      <c r="D226" s="180" t="s">
        <v>136</v>
      </c>
      <c r="E226" s="181" t="s">
        <v>2258</v>
      </c>
      <c r="F226" s="182" t="s">
        <v>2259</v>
      </c>
      <c r="G226" s="183" t="s">
        <v>663</v>
      </c>
      <c r="H226" s="184">
        <v>1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41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84</v>
      </c>
      <c r="BK226" s="193">
        <f>ROUND(I226*H226,2)</f>
        <v>0</v>
      </c>
      <c r="BL226" s="18" t="s">
        <v>140</v>
      </c>
      <c r="BM226" s="192" t="s">
        <v>481</v>
      </c>
    </row>
    <row r="227" spans="1:65" s="2" customFormat="1" ht="16.5" customHeight="1">
      <c r="A227" s="35"/>
      <c r="B227" s="36"/>
      <c r="C227" s="180" t="s">
        <v>344</v>
      </c>
      <c r="D227" s="180" t="s">
        <v>136</v>
      </c>
      <c r="E227" s="181" t="s">
        <v>2260</v>
      </c>
      <c r="F227" s="182" t="s">
        <v>2261</v>
      </c>
      <c r="G227" s="183" t="s">
        <v>663</v>
      </c>
      <c r="H227" s="184">
        <v>4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41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84</v>
      </c>
      <c r="BK227" s="193">
        <f>ROUND(I227*H227,2)</f>
        <v>0</v>
      </c>
      <c r="BL227" s="18" t="s">
        <v>140</v>
      </c>
      <c r="BM227" s="192" t="s">
        <v>487</v>
      </c>
    </row>
    <row r="228" spans="1:47" s="2" customFormat="1" ht="19.5">
      <c r="A228" s="35"/>
      <c r="B228" s="36"/>
      <c r="C228" s="37"/>
      <c r="D228" s="194" t="s">
        <v>141</v>
      </c>
      <c r="E228" s="37"/>
      <c r="F228" s="195" t="s">
        <v>2262</v>
      </c>
      <c r="G228" s="37"/>
      <c r="H228" s="37"/>
      <c r="I228" s="196"/>
      <c r="J228" s="37"/>
      <c r="K228" s="37"/>
      <c r="L228" s="40"/>
      <c r="M228" s="197"/>
      <c r="N228" s="198"/>
      <c r="O228" s="72"/>
      <c r="P228" s="72"/>
      <c r="Q228" s="72"/>
      <c r="R228" s="72"/>
      <c r="S228" s="72"/>
      <c r="T228" s="73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141</v>
      </c>
      <c r="AU228" s="18" t="s">
        <v>86</v>
      </c>
    </row>
    <row r="229" spans="2:63" s="11" customFormat="1" ht="25.9" customHeight="1">
      <c r="B229" s="166"/>
      <c r="C229" s="167"/>
      <c r="D229" s="168" t="s">
        <v>75</v>
      </c>
      <c r="E229" s="169" t="s">
        <v>2263</v>
      </c>
      <c r="F229" s="169" t="s">
        <v>233</v>
      </c>
      <c r="G229" s="167"/>
      <c r="H229" s="167"/>
      <c r="I229" s="170"/>
      <c r="J229" s="171">
        <f>BK229</f>
        <v>0</v>
      </c>
      <c r="K229" s="167"/>
      <c r="L229" s="172"/>
      <c r="M229" s="173"/>
      <c r="N229" s="174"/>
      <c r="O229" s="174"/>
      <c r="P229" s="175">
        <f>P230+P232+P234+P236+P238+P240</f>
        <v>0</v>
      </c>
      <c r="Q229" s="174"/>
      <c r="R229" s="175">
        <f>R230+R232+R234+R236+R238+R240</f>
        <v>0</v>
      </c>
      <c r="S229" s="174"/>
      <c r="T229" s="176">
        <f>T230+T232+T234+T236+T238+T240</f>
        <v>0</v>
      </c>
      <c r="AR229" s="177" t="s">
        <v>84</v>
      </c>
      <c r="AT229" s="178" t="s">
        <v>75</v>
      </c>
      <c r="AU229" s="178" t="s">
        <v>76</v>
      </c>
      <c r="AY229" s="177" t="s">
        <v>135</v>
      </c>
      <c r="BK229" s="179">
        <f>BK230+BK232+BK234+BK236+BK238+BK240</f>
        <v>0</v>
      </c>
    </row>
    <row r="230" spans="2:63" s="11" customFormat="1" ht="22.9" customHeight="1">
      <c r="B230" s="166"/>
      <c r="C230" s="167"/>
      <c r="D230" s="168" t="s">
        <v>75</v>
      </c>
      <c r="E230" s="210" t="s">
        <v>2264</v>
      </c>
      <c r="F230" s="210" t="s">
        <v>2265</v>
      </c>
      <c r="G230" s="167"/>
      <c r="H230" s="167"/>
      <c r="I230" s="170"/>
      <c r="J230" s="211">
        <f>BK230</f>
        <v>0</v>
      </c>
      <c r="K230" s="167"/>
      <c r="L230" s="172"/>
      <c r="M230" s="173"/>
      <c r="N230" s="174"/>
      <c r="O230" s="174"/>
      <c r="P230" s="175">
        <f>P231</f>
        <v>0</v>
      </c>
      <c r="Q230" s="174"/>
      <c r="R230" s="175">
        <f>R231</f>
        <v>0</v>
      </c>
      <c r="S230" s="174"/>
      <c r="T230" s="176">
        <f>T231</f>
        <v>0</v>
      </c>
      <c r="AR230" s="177" t="s">
        <v>84</v>
      </c>
      <c r="AT230" s="178" t="s">
        <v>75</v>
      </c>
      <c r="AU230" s="178" t="s">
        <v>84</v>
      </c>
      <c r="AY230" s="177" t="s">
        <v>135</v>
      </c>
      <c r="BK230" s="179">
        <f>BK231</f>
        <v>0</v>
      </c>
    </row>
    <row r="231" spans="1:65" s="2" customFormat="1" ht="16.5" customHeight="1">
      <c r="A231" s="35"/>
      <c r="B231" s="36"/>
      <c r="C231" s="180" t="s">
        <v>484</v>
      </c>
      <c r="D231" s="180" t="s">
        <v>136</v>
      </c>
      <c r="E231" s="181" t="s">
        <v>2266</v>
      </c>
      <c r="F231" s="182" t="s">
        <v>2267</v>
      </c>
      <c r="G231" s="183" t="s">
        <v>2268</v>
      </c>
      <c r="H231" s="184">
        <v>0.03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41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140</v>
      </c>
      <c r="AT231" s="192" t="s">
        <v>136</v>
      </c>
      <c r="AU231" s="192" t="s">
        <v>86</v>
      </c>
      <c r="AY231" s="18" t="s">
        <v>135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84</v>
      </c>
      <c r="BK231" s="193">
        <f>ROUND(I231*H231,2)</f>
        <v>0</v>
      </c>
      <c r="BL231" s="18" t="s">
        <v>140</v>
      </c>
      <c r="BM231" s="192" t="s">
        <v>490</v>
      </c>
    </row>
    <row r="232" spans="2:63" s="11" customFormat="1" ht="22.9" customHeight="1">
      <c r="B232" s="166"/>
      <c r="C232" s="167"/>
      <c r="D232" s="168" t="s">
        <v>75</v>
      </c>
      <c r="E232" s="210" t="s">
        <v>2269</v>
      </c>
      <c r="F232" s="210" t="s">
        <v>2270</v>
      </c>
      <c r="G232" s="167"/>
      <c r="H232" s="167"/>
      <c r="I232" s="170"/>
      <c r="J232" s="211">
        <f>BK232</f>
        <v>0</v>
      </c>
      <c r="K232" s="167"/>
      <c r="L232" s="172"/>
      <c r="M232" s="173"/>
      <c r="N232" s="174"/>
      <c r="O232" s="174"/>
      <c r="P232" s="175">
        <f>P233</f>
        <v>0</v>
      </c>
      <c r="Q232" s="174"/>
      <c r="R232" s="175">
        <f>R233</f>
        <v>0</v>
      </c>
      <c r="S232" s="174"/>
      <c r="T232" s="176">
        <f>T233</f>
        <v>0</v>
      </c>
      <c r="AR232" s="177" t="s">
        <v>84</v>
      </c>
      <c r="AT232" s="178" t="s">
        <v>75</v>
      </c>
      <c r="AU232" s="178" t="s">
        <v>84</v>
      </c>
      <c r="AY232" s="177" t="s">
        <v>135</v>
      </c>
      <c r="BK232" s="179">
        <f>BK233</f>
        <v>0</v>
      </c>
    </row>
    <row r="233" spans="1:65" s="2" customFormat="1" ht="16.5" customHeight="1">
      <c r="A233" s="35"/>
      <c r="B233" s="36"/>
      <c r="C233" s="180" t="s">
        <v>356</v>
      </c>
      <c r="D233" s="180" t="s">
        <v>136</v>
      </c>
      <c r="E233" s="181" t="s">
        <v>2271</v>
      </c>
      <c r="F233" s="182" t="s">
        <v>2272</v>
      </c>
      <c r="G233" s="183" t="s">
        <v>236</v>
      </c>
      <c r="H233" s="184">
        <v>0.5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41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84</v>
      </c>
      <c r="BK233" s="193">
        <f>ROUND(I233*H233,2)</f>
        <v>0</v>
      </c>
      <c r="BL233" s="18" t="s">
        <v>140</v>
      </c>
      <c r="BM233" s="192" t="s">
        <v>495</v>
      </c>
    </row>
    <row r="234" spans="2:63" s="11" customFormat="1" ht="22.9" customHeight="1">
      <c r="B234" s="166"/>
      <c r="C234" s="167"/>
      <c r="D234" s="168" t="s">
        <v>75</v>
      </c>
      <c r="E234" s="210" t="s">
        <v>2273</v>
      </c>
      <c r="F234" s="210" t="s">
        <v>2274</v>
      </c>
      <c r="G234" s="167"/>
      <c r="H234" s="167"/>
      <c r="I234" s="170"/>
      <c r="J234" s="211">
        <f>BK234</f>
        <v>0</v>
      </c>
      <c r="K234" s="167"/>
      <c r="L234" s="172"/>
      <c r="M234" s="173"/>
      <c r="N234" s="174"/>
      <c r="O234" s="174"/>
      <c r="P234" s="175">
        <f>P235</f>
        <v>0</v>
      </c>
      <c r="Q234" s="174"/>
      <c r="R234" s="175">
        <f>R235</f>
        <v>0</v>
      </c>
      <c r="S234" s="174"/>
      <c r="T234" s="176">
        <f>T235</f>
        <v>0</v>
      </c>
      <c r="AR234" s="177" t="s">
        <v>84</v>
      </c>
      <c r="AT234" s="178" t="s">
        <v>75</v>
      </c>
      <c r="AU234" s="178" t="s">
        <v>84</v>
      </c>
      <c r="AY234" s="177" t="s">
        <v>135</v>
      </c>
      <c r="BK234" s="179">
        <f>BK235</f>
        <v>0</v>
      </c>
    </row>
    <row r="235" spans="1:65" s="2" customFormat="1" ht="16.5" customHeight="1">
      <c r="A235" s="35"/>
      <c r="B235" s="36"/>
      <c r="C235" s="180" t="s">
        <v>492</v>
      </c>
      <c r="D235" s="180" t="s">
        <v>136</v>
      </c>
      <c r="E235" s="181" t="s">
        <v>2275</v>
      </c>
      <c r="F235" s="182" t="s">
        <v>2276</v>
      </c>
      <c r="G235" s="183" t="s">
        <v>247</v>
      </c>
      <c r="H235" s="184">
        <v>27</v>
      </c>
      <c r="I235" s="185"/>
      <c r="J235" s="186">
        <f>ROUND(I235*H235,2)</f>
        <v>0</v>
      </c>
      <c r="K235" s="187"/>
      <c r="L235" s="40"/>
      <c r="M235" s="188" t="s">
        <v>1</v>
      </c>
      <c r="N235" s="189" t="s">
        <v>41</v>
      </c>
      <c r="O235" s="7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140</v>
      </c>
      <c r="AT235" s="192" t="s">
        <v>136</v>
      </c>
      <c r="AU235" s="192" t="s">
        <v>86</v>
      </c>
      <c r="AY235" s="18" t="s">
        <v>135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84</v>
      </c>
      <c r="BK235" s="193">
        <f>ROUND(I235*H235,2)</f>
        <v>0</v>
      </c>
      <c r="BL235" s="18" t="s">
        <v>140</v>
      </c>
      <c r="BM235" s="192" t="s">
        <v>499</v>
      </c>
    </row>
    <row r="236" spans="2:63" s="11" customFormat="1" ht="22.9" customHeight="1">
      <c r="B236" s="166"/>
      <c r="C236" s="167"/>
      <c r="D236" s="168" t="s">
        <v>75</v>
      </c>
      <c r="E236" s="210" t="s">
        <v>2277</v>
      </c>
      <c r="F236" s="210" t="s">
        <v>2278</v>
      </c>
      <c r="G236" s="167"/>
      <c r="H236" s="167"/>
      <c r="I236" s="170"/>
      <c r="J236" s="211">
        <f>BK236</f>
        <v>0</v>
      </c>
      <c r="K236" s="167"/>
      <c r="L236" s="172"/>
      <c r="M236" s="173"/>
      <c r="N236" s="174"/>
      <c r="O236" s="174"/>
      <c r="P236" s="175">
        <f>P237</f>
        <v>0</v>
      </c>
      <c r="Q236" s="174"/>
      <c r="R236" s="175">
        <f>R237</f>
        <v>0</v>
      </c>
      <c r="S236" s="174"/>
      <c r="T236" s="176">
        <f>T237</f>
        <v>0</v>
      </c>
      <c r="AR236" s="177" t="s">
        <v>84</v>
      </c>
      <c r="AT236" s="178" t="s">
        <v>75</v>
      </c>
      <c r="AU236" s="178" t="s">
        <v>84</v>
      </c>
      <c r="AY236" s="177" t="s">
        <v>135</v>
      </c>
      <c r="BK236" s="179">
        <f>BK237</f>
        <v>0</v>
      </c>
    </row>
    <row r="237" spans="1:65" s="2" customFormat="1" ht="16.5" customHeight="1">
      <c r="A237" s="35"/>
      <c r="B237" s="36"/>
      <c r="C237" s="180" t="s">
        <v>365</v>
      </c>
      <c r="D237" s="180" t="s">
        <v>136</v>
      </c>
      <c r="E237" s="181" t="s">
        <v>2279</v>
      </c>
      <c r="F237" s="182" t="s">
        <v>2280</v>
      </c>
      <c r="G237" s="183" t="s">
        <v>247</v>
      </c>
      <c r="H237" s="184">
        <v>27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41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140</v>
      </c>
      <c r="AT237" s="192" t="s">
        <v>136</v>
      </c>
      <c r="AU237" s="192" t="s">
        <v>86</v>
      </c>
      <c r="AY237" s="18" t="s">
        <v>135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84</v>
      </c>
      <c r="BK237" s="193">
        <f>ROUND(I237*H237,2)</f>
        <v>0</v>
      </c>
      <c r="BL237" s="18" t="s">
        <v>140</v>
      </c>
      <c r="BM237" s="192" t="s">
        <v>504</v>
      </c>
    </row>
    <row r="238" spans="2:63" s="11" customFormat="1" ht="22.9" customHeight="1">
      <c r="B238" s="166"/>
      <c r="C238" s="167"/>
      <c r="D238" s="168" t="s">
        <v>75</v>
      </c>
      <c r="E238" s="210" t="s">
        <v>2281</v>
      </c>
      <c r="F238" s="210" t="s">
        <v>2282</v>
      </c>
      <c r="G238" s="167"/>
      <c r="H238" s="167"/>
      <c r="I238" s="170"/>
      <c r="J238" s="211">
        <f>BK238</f>
        <v>0</v>
      </c>
      <c r="K238" s="167"/>
      <c r="L238" s="172"/>
      <c r="M238" s="173"/>
      <c r="N238" s="174"/>
      <c r="O238" s="174"/>
      <c r="P238" s="175">
        <f>P239</f>
        <v>0</v>
      </c>
      <c r="Q238" s="174"/>
      <c r="R238" s="175">
        <f>R239</f>
        <v>0</v>
      </c>
      <c r="S238" s="174"/>
      <c r="T238" s="176">
        <f>T239</f>
        <v>0</v>
      </c>
      <c r="AR238" s="177" t="s">
        <v>84</v>
      </c>
      <c r="AT238" s="178" t="s">
        <v>75</v>
      </c>
      <c r="AU238" s="178" t="s">
        <v>84</v>
      </c>
      <c r="AY238" s="177" t="s">
        <v>135</v>
      </c>
      <c r="BK238" s="179">
        <f>BK239</f>
        <v>0</v>
      </c>
    </row>
    <row r="239" spans="1:65" s="2" customFormat="1" ht="16.5" customHeight="1">
      <c r="A239" s="35"/>
      <c r="B239" s="36"/>
      <c r="C239" s="180" t="s">
        <v>501</v>
      </c>
      <c r="D239" s="180" t="s">
        <v>136</v>
      </c>
      <c r="E239" s="181" t="s">
        <v>2283</v>
      </c>
      <c r="F239" s="182" t="s">
        <v>2284</v>
      </c>
      <c r="G239" s="183" t="s">
        <v>247</v>
      </c>
      <c r="H239" s="184">
        <v>81</v>
      </c>
      <c r="I239" s="185"/>
      <c r="J239" s="186">
        <f>ROUND(I239*H239,2)</f>
        <v>0</v>
      </c>
      <c r="K239" s="187"/>
      <c r="L239" s="40"/>
      <c r="M239" s="188" t="s">
        <v>1</v>
      </c>
      <c r="N239" s="189" t="s">
        <v>41</v>
      </c>
      <c r="O239" s="72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140</v>
      </c>
      <c r="AT239" s="192" t="s">
        <v>136</v>
      </c>
      <c r="AU239" s="192" t="s">
        <v>86</v>
      </c>
      <c r="AY239" s="18" t="s">
        <v>135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84</v>
      </c>
      <c r="BK239" s="193">
        <f>ROUND(I239*H239,2)</f>
        <v>0</v>
      </c>
      <c r="BL239" s="18" t="s">
        <v>140</v>
      </c>
      <c r="BM239" s="192" t="s">
        <v>507</v>
      </c>
    </row>
    <row r="240" spans="2:63" s="11" customFormat="1" ht="22.9" customHeight="1">
      <c r="B240" s="166"/>
      <c r="C240" s="167"/>
      <c r="D240" s="168" t="s">
        <v>75</v>
      </c>
      <c r="E240" s="210" t="s">
        <v>2285</v>
      </c>
      <c r="F240" s="210" t="s">
        <v>2286</v>
      </c>
      <c r="G240" s="167"/>
      <c r="H240" s="167"/>
      <c r="I240" s="170"/>
      <c r="J240" s="211">
        <f>BK240</f>
        <v>0</v>
      </c>
      <c r="K240" s="167"/>
      <c r="L240" s="172"/>
      <c r="M240" s="173"/>
      <c r="N240" s="174"/>
      <c r="O240" s="174"/>
      <c r="P240" s="175">
        <f>P241</f>
        <v>0</v>
      </c>
      <c r="Q240" s="174"/>
      <c r="R240" s="175">
        <f>R241</f>
        <v>0</v>
      </c>
      <c r="S240" s="174"/>
      <c r="T240" s="176">
        <f>T241</f>
        <v>0</v>
      </c>
      <c r="AR240" s="177" t="s">
        <v>84</v>
      </c>
      <c r="AT240" s="178" t="s">
        <v>75</v>
      </c>
      <c r="AU240" s="178" t="s">
        <v>84</v>
      </c>
      <c r="AY240" s="177" t="s">
        <v>135</v>
      </c>
      <c r="BK240" s="179">
        <f>BK241</f>
        <v>0</v>
      </c>
    </row>
    <row r="241" spans="1:65" s="2" customFormat="1" ht="16.5" customHeight="1">
      <c r="A241" s="35"/>
      <c r="B241" s="36"/>
      <c r="C241" s="180" t="s">
        <v>369</v>
      </c>
      <c r="D241" s="180" t="s">
        <v>136</v>
      </c>
      <c r="E241" s="181" t="s">
        <v>2287</v>
      </c>
      <c r="F241" s="182" t="s">
        <v>2276</v>
      </c>
      <c r="G241" s="183" t="s">
        <v>247</v>
      </c>
      <c r="H241" s="184">
        <v>27</v>
      </c>
      <c r="I241" s="185"/>
      <c r="J241" s="186">
        <f>ROUND(I241*H241,2)</f>
        <v>0</v>
      </c>
      <c r="K241" s="187"/>
      <c r="L241" s="40"/>
      <c r="M241" s="188" t="s">
        <v>1</v>
      </c>
      <c r="N241" s="189" t="s">
        <v>41</v>
      </c>
      <c r="O241" s="7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140</v>
      </c>
      <c r="AT241" s="192" t="s">
        <v>136</v>
      </c>
      <c r="AU241" s="192" t="s">
        <v>86</v>
      </c>
      <c r="AY241" s="18" t="s">
        <v>135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84</v>
      </c>
      <c r="BK241" s="193">
        <f>ROUND(I241*H241,2)</f>
        <v>0</v>
      </c>
      <c r="BL241" s="18" t="s">
        <v>140</v>
      </c>
      <c r="BM241" s="192" t="s">
        <v>511</v>
      </c>
    </row>
    <row r="242" spans="2:63" s="11" customFormat="1" ht="25.9" customHeight="1">
      <c r="B242" s="166"/>
      <c r="C242" s="167"/>
      <c r="D242" s="168" t="s">
        <v>75</v>
      </c>
      <c r="E242" s="169" t="s">
        <v>2288</v>
      </c>
      <c r="F242" s="169" t="s">
        <v>2289</v>
      </c>
      <c r="G242" s="167"/>
      <c r="H242" s="167"/>
      <c r="I242" s="170"/>
      <c r="J242" s="171">
        <f>BK242</f>
        <v>0</v>
      </c>
      <c r="K242" s="167"/>
      <c r="L242" s="172"/>
      <c r="M242" s="173"/>
      <c r="N242" s="174"/>
      <c r="O242" s="174"/>
      <c r="P242" s="175">
        <f>P243+P245+P247+P249+P252+P254+P258+P260</f>
        <v>0</v>
      </c>
      <c r="Q242" s="174"/>
      <c r="R242" s="175">
        <f>R243+R245+R247+R249+R252+R254+R258+R260</f>
        <v>0</v>
      </c>
      <c r="S242" s="174"/>
      <c r="T242" s="176">
        <f>T243+T245+T247+T249+T252+T254+T258+T260</f>
        <v>0</v>
      </c>
      <c r="AR242" s="177" t="s">
        <v>84</v>
      </c>
      <c r="AT242" s="178" t="s">
        <v>75</v>
      </c>
      <c r="AU242" s="178" t="s">
        <v>76</v>
      </c>
      <c r="AY242" s="177" t="s">
        <v>135</v>
      </c>
      <c r="BK242" s="179">
        <f>BK243+BK245+BK247+BK249+BK252+BK254+BK258+BK260</f>
        <v>0</v>
      </c>
    </row>
    <row r="243" spans="2:63" s="11" customFormat="1" ht="22.9" customHeight="1">
      <c r="B243" s="166"/>
      <c r="C243" s="167"/>
      <c r="D243" s="168" t="s">
        <v>75</v>
      </c>
      <c r="E243" s="210" t="s">
        <v>2290</v>
      </c>
      <c r="F243" s="210" t="s">
        <v>2291</v>
      </c>
      <c r="G243" s="167"/>
      <c r="H243" s="167"/>
      <c r="I243" s="170"/>
      <c r="J243" s="211">
        <f>BK243</f>
        <v>0</v>
      </c>
      <c r="K243" s="167"/>
      <c r="L243" s="172"/>
      <c r="M243" s="173"/>
      <c r="N243" s="174"/>
      <c r="O243" s="174"/>
      <c r="P243" s="175">
        <f>P244</f>
        <v>0</v>
      </c>
      <c r="Q243" s="174"/>
      <c r="R243" s="175">
        <f>R244</f>
        <v>0</v>
      </c>
      <c r="S243" s="174"/>
      <c r="T243" s="176">
        <f>T244</f>
        <v>0</v>
      </c>
      <c r="AR243" s="177" t="s">
        <v>84</v>
      </c>
      <c r="AT243" s="178" t="s">
        <v>75</v>
      </c>
      <c r="AU243" s="178" t="s">
        <v>84</v>
      </c>
      <c r="AY243" s="177" t="s">
        <v>135</v>
      </c>
      <c r="BK243" s="179">
        <f>BK244</f>
        <v>0</v>
      </c>
    </row>
    <row r="244" spans="1:65" s="2" customFormat="1" ht="16.5" customHeight="1">
      <c r="A244" s="35"/>
      <c r="B244" s="36"/>
      <c r="C244" s="180" t="s">
        <v>508</v>
      </c>
      <c r="D244" s="180" t="s">
        <v>136</v>
      </c>
      <c r="E244" s="181" t="s">
        <v>2292</v>
      </c>
      <c r="F244" s="182" t="s">
        <v>2293</v>
      </c>
      <c r="G244" s="183" t="s">
        <v>247</v>
      </c>
      <c r="H244" s="184">
        <v>55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41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140</v>
      </c>
      <c r="AT244" s="192" t="s">
        <v>136</v>
      </c>
      <c r="AU244" s="192" t="s">
        <v>86</v>
      </c>
      <c r="AY244" s="18" t="s">
        <v>135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84</v>
      </c>
      <c r="BK244" s="193">
        <f>ROUND(I244*H244,2)</f>
        <v>0</v>
      </c>
      <c r="BL244" s="18" t="s">
        <v>140</v>
      </c>
      <c r="BM244" s="192" t="s">
        <v>514</v>
      </c>
    </row>
    <row r="245" spans="2:63" s="11" customFormat="1" ht="22.9" customHeight="1">
      <c r="B245" s="166"/>
      <c r="C245" s="167"/>
      <c r="D245" s="168" t="s">
        <v>75</v>
      </c>
      <c r="E245" s="210" t="s">
        <v>2294</v>
      </c>
      <c r="F245" s="210" t="s">
        <v>2295</v>
      </c>
      <c r="G245" s="167"/>
      <c r="H245" s="167"/>
      <c r="I245" s="170"/>
      <c r="J245" s="211">
        <f>BK245</f>
        <v>0</v>
      </c>
      <c r="K245" s="167"/>
      <c r="L245" s="172"/>
      <c r="M245" s="173"/>
      <c r="N245" s="174"/>
      <c r="O245" s="174"/>
      <c r="P245" s="175">
        <f>P246</f>
        <v>0</v>
      </c>
      <c r="Q245" s="174"/>
      <c r="R245" s="175">
        <f>R246</f>
        <v>0</v>
      </c>
      <c r="S245" s="174"/>
      <c r="T245" s="176">
        <f>T246</f>
        <v>0</v>
      </c>
      <c r="AR245" s="177" t="s">
        <v>84</v>
      </c>
      <c r="AT245" s="178" t="s">
        <v>75</v>
      </c>
      <c r="AU245" s="178" t="s">
        <v>84</v>
      </c>
      <c r="AY245" s="177" t="s">
        <v>135</v>
      </c>
      <c r="BK245" s="179">
        <f>BK246</f>
        <v>0</v>
      </c>
    </row>
    <row r="246" spans="1:65" s="2" customFormat="1" ht="16.5" customHeight="1">
      <c r="A246" s="35"/>
      <c r="B246" s="36"/>
      <c r="C246" s="180" t="s">
        <v>375</v>
      </c>
      <c r="D246" s="180" t="s">
        <v>136</v>
      </c>
      <c r="E246" s="181" t="s">
        <v>2296</v>
      </c>
      <c r="F246" s="182" t="s">
        <v>2297</v>
      </c>
      <c r="G246" s="183" t="s">
        <v>663</v>
      </c>
      <c r="H246" s="184">
        <v>4</v>
      </c>
      <c r="I246" s="185"/>
      <c r="J246" s="186">
        <f>ROUND(I246*H246,2)</f>
        <v>0</v>
      </c>
      <c r="K246" s="187"/>
      <c r="L246" s="40"/>
      <c r="M246" s="188" t="s">
        <v>1</v>
      </c>
      <c r="N246" s="189" t="s">
        <v>41</v>
      </c>
      <c r="O246" s="7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140</v>
      </c>
      <c r="AT246" s="192" t="s">
        <v>136</v>
      </c>
      <c r="AU246" s="192" t="s">
        <v>86</v>
      </c>
      <c r="AY246" s="18" t="s">
        <v>135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84</v>
      </c>
      <c r="BK246" s="193">
        <f>ROUND(I246*H246,2)</f>
        <v>0</v>
      </c>
      <c r="BL246" s="18" t="s">
        <v>140</v>
      </c>
      <c r="BM246" s="192" t="s">
        <v>518</v>
      </c>
    </row>
    <row r="247" spans="2:63" s="11" customFormat="1" ht="22.9" customHeight="1">
      <c r="B247" s="166"/>
      <c r="C247" s="167"/>
      <c r="D247" s="168" t="s">
        <v>75</v>
      </c>
      <c r="E247" s="210" t="s">
        <v>2298</v>
      </c>
      <c r="F247" s="210" t="s">
        <v>2299</v>
      </c>
      <c r="G247" s="167"/>
      <c r="H247" s="167"/>
      <c r="I247" s="170"/>
      <c r="J247" s="211">
        <f>BK247</f>
        <v>0</v>
      </c>
      <c r="K247" s="167"/>
      <c r="L247" s="172"/>
      <c r="M247" s="173"/>
      <c r="N247" s="174"/>
      <c r="O247" s="174"/>
      <c r="P247" s="175">
        <f>P248</f>
        <v>0</v>
      </c>
      <c r="Q247" s="174"/>
      <c r="R247" s="175">
        <f>R248</f>
        <v>0</v>
      </c>
      <c r="S247" s="174"/>
      <c r="T247" s="176">
        <f>T248</f>
        <v>0</v>
      </c>
      <c r="AR247" s="177" t="s">
        <v>84</v>
      </c>
      <c r="AT247" s="178" t="s">
        <v>75</v>
      </c>
      <c r="AU247" s="178" t="s">
        <v>84</v>
      </c>
      <c r="AY247" s="177" t="s">
        <v>135</v>
      </c>
      <c r="BK247" s="179">
        <f>BK248</f>
        <v>0</v>
      </c>
    </row>
    <row r="248" spans="1:65" s="2" customFormat="1" ht="21.75" customHeight="1">
      <c r="A248" s="35"/>
      <c r="B248" s="36"/>
      <c r="C248" s="180" t="s">
        <v>515</v>
      </c>
      <c r="D248" s="180" t="s">
        <v>136</v>
      </c>
      <c r="E248" s="181" t="s">
        <v>2300</v>
      </c>
      <c r="F248" s="182" t="s">
        <v>2301</v>
      </c>
      <c r="G248" s="183" t="s">
        <v>247</v>
      </c>
      <c r="H248" s="184">
        <v>70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41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140</v>
      </c>
      <c r="AT248" s="192" t="s">
        <v>136</v>
      </c>
      <c r="AU248" s="192" t="s">
        <v>86</v>
      </c>
      <c r="AY248" s="18" t="s">
        <v>135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84</v>
      </c>
      <c r="BK248" s="193">
        <f>ROUND(I248*H248,2)</f>
        <v>0</v>
      </c>
      <c r="BL248" s="18" t="s">
        <v>140</v>
      </c>
      <c r="BM248" s="192" t="s">
        <v>521</v>
      </c>
    </row>
    <row r="249" spans="2:63" s="11" customFormat="1" ht="22.9" customHeight="1">
      <c r="B249" s="166"/>
      <c r="C249" s="167"/>
      <c r="D249" s="168" t="s">
        <v>75</v>
      </c>
      <c r="E249" s="210" t="s">
        <v>2302</v>
      </c>
      <c r="F249" s="210" t="s">
        <v>2303</v>
      </c>
      <c r="G249" s="167"/>
      <c r="H249" s="167"/>
      <c r="I249" s="170"/>
      <c r="J249" s="211">
        <f>BK249</f>
        <v>0</v>
      </c>
      <c r="K249" s="167"/>
      <c r="L249" s="172"/>
      <c r="M249" s="173"/>
      <c r="N249" s="174"/>
      <c r="O249" s="174"/>
      <c r="P249" s="175">
        <f>SUM(P250:P251)</f>
        <v>0</v>
      </c>
      <c r="Q249" s="174"/>
      <c r="R249" s="175">
        <f>SUM(R250:R251)</f>
        <v>0</v>
      </c>
      <c r="S249" s="174"/>
      <c r="T249" s="176">
        <f>SUM(T250:T251)</f>
        <v>0</v>
      </c>
      <c r="AR249" s="177" t="s">
        <v>84</v>
      </c>
      <c r="AT249" s="178" t="s">
        <v>75</v>
      </c>
      <c r="AU249" s="178" t="s">
        <v>84</v>
      </c>
      <c r="AY249" s="177" t="s">
        <v>135</v>
      </c>
      <c r="BK249" s="179">
        <f>SUM(BK250:BK251)</f>
        <v>0</v>
      </c>
    </row>
    <row r="250" spans="1:65" s="2" customFormat="1" ht="16.5" customHeight="1">
      <c r="A250" s="35"/>
      <c r="B250" s="36"/>
      <c r="C250" s="180" t="s">
        <v>380</v>
      </c>
      <c r="D250" s="180" t="s">
        <v>136</v>
      </c>
      <c r="E250" s="181" t="s">
        <v>2304</v>
      </c>
      <c r="F250" s="182" t="s">
        <v>2305</v>
      </c>
      <c r="G250" s="183" t="s">
        <v>663</v>
      </c>
      <c r="H250" s="184">
        <v>12</v>
      </c>
      <c r="I250" s="185"/>
      <c r="J250" s="186">
        <f>ROUND(I250*H250,2)</f>
        <v>0</v>
      </c>
      <c r="K250" s="187"/>
      <c r="L250" s="40"/>
      <c r="M250" s="188" t="s">
        <v>1</v>
      </c>
      <c r="N250" s="189" t="s">
        <v>41</v>
      </c>
      <c r="O250" s="7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140</v>
      </c>
      <c r="AT250" s="192" t="s">
        <v>136</v>
      </c>
      <c r="AU250" s="192" t="s">
        <v>86</v>
      </c>
      <c r="AY250" s="18" t="s">
        <v>135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84</v>
      </c>
      <c r="BK250" s="193">
        <f>ROUND(I250*H250,2)</f>
        <v>0</v>
      </c>
      <c r="BL250" s="18" t="s">
        <v>140</v>
      </c>
      <c r="BM250" s="192" t="s">
        <v>526</v>
      </c>
    </row>
    <row r="251" spans="1:65" s="2" customFormat="1" ht="16.5" customHeight="1">
      <c r="A251" s="35"/>
      <c r="B251" s="36"/>
      <c r="C251" s="180" t="s">
        <v>523</v>
      </c>
      <c r="D251" s="180" t="s">
        <v>136</v>
      </c>
      <c r="E251" s="181" t="s">
        <v>2306</v>
      </c>
      <c r="F251" s="182" t="s">
        <v>2307</v>
      </c>
      <c r="G251" s="183" t="s">
        <v>663</v>
      </c>
      <c r="H251" s="184">
        <v>16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41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140</v>
      </c>
      <c r="AT251" s="192" t="s">
        <v>136</v>
      </c>
      <c r="AU251" s="192" t="s">
        <v>86</v>
      </c>
      <c r="AY251" s="18" t="s">
        <v>135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84</v>
      </c>
      <c r="BK251" s="193">
        <f>ROUND(I251*H251,2)</f>
        <v>0</v>
      </c>
      <c r="BL251" s="18" t="s">
        <v>140</v>
      </c>
      <c r="BM251" s="192" t="s">
        <v>529</v>
      </c>
    </row>
    <row r="252" spans="2:63" s="11" customFormat="1" ht="22.9" customHeight="1">
      <c r="B252" s="166"/>
      <c r="C252" s="167"/>
      <c r="D252" s="168" t="s">
        <v>75</v>
      </c>
      <c r="E252" s="210" t="s">
        <v>1855</v>
      </c>
      <c r="F252" s="210" t="s">
        <v>2308</v>
      </c>
      <c r="G252" s="167"/>
      <c r="H252" s="167"/>
      <c r="I252" s="170"/>
      <c r="J252" s="211">
        <f>BK252</f>
        <v>0</v>
      </c>
      <c r="K252" s="167"/>
      <c r="L252" s="172"/>
      <c r="M252" s="173"/>
      <c r="N252" s="174"/>
      <c r="O252" s="174"/>
      <c r="P252" s="175">
        <f>P253</f>
        <v>0</v>
      </c>
      <c r="Q252" s="174"/>
      <c r="R252" s="175">
        <f>R253</f>
        <v>0</v>
      </c>
      <c r="S252" s="174"/>
      <c r="T252" s="176">
        <f>T253</f>
        <v>0</v>
      </c>
      <c r="AR252" s="177" t="s">
        <v>84</v>
      </c>
      <c r="AT252" s="178" t="s">
        <v>75</v>
      </c>
      <c r="AU252" s="178" t="s">
        <v>84</v>
      </c>
      <c r="AY252" s="177" t="s">
        <v>135</v>
      </c>
      <c r="BK252" s="179">
        <f>BK253</f>
        <v>0</v>
      </c>
    </row>
    <row r="253" spans="1:65" s="2" customFormat="1" ht="16.5" customHeight="1">
      <c r="A253" s="35"/>
      <c r="B253" s="36"/>
      <c r="C253" s="180" t="s">
        <v>391</v>
      </c>
      <c r="D253" s="180" t="s">
        <v>136</v>
      </c>
      <c r="E253" s="181" t="s">
        <v>2309</v>
      </c>
      <c r="F253" s="182" t="s">
        <v>2310</v>
      </c>
      <c r="G253" s="183" t="s">
        <v>663</v>
      </c>
      <c r="H253" s="184">
        <v>1</v>
      </c>
      <c r="I253" s="185"/>
      <c r="J253" s="186">
        <f>ROUND(I253*H253,2)</f>
        <v>0</v>
      </c>
      <c r="K253" s="187"/>
      <c r="L253" s="40"/>
      <c r="M253" s="188" t="s">
        <v>1</v>
      </c>
      <c r="N253" s="189" t="s">
        <v>41</v>
      </c>
      <c r="O253" s="7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140</v>
      </c>
      <c r="AT253" s="192" t="s">
        <v>136</v>
      </c>
      <c r="AU253" s="192" t="s">
        <v>86</v>
      </c>
      <c r="AY253" s="18" t="s">
        <v>135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84</v>
      </c>
      <c r="BK253" s="193">
        <f>ROUND(I253*H253,2)</f>
        <v>0</v>
      </c>
      <c r="BL253" s="18" t="s">
        <v>140</v>
      </c>
      <c r="BM253" s="192" t="s">
        <v>535</v>
      </c>
    </row>
    <row r="254" spans="2:63" s="11" customFormat="1" ht="22.9" customHeight="1">
      <c r="B254" s="166"/>
      <c r="C254" s="167"/>
      <c r="D254" s="168" t="s">
        <v>75</v>
      </c>
      <c r="E254" s="210" t="s">
        <v>2311</v>
      </c>
      <c r="F254" s="210" t="s">
        <v>2312</v>
      </c>
      <c r="G254" s="167"/>
      <c r="H254" s="167"/>
      <c r="I254" s="170"/>
      <c r="J254" s="211">
        <f>BK254</f>
        <v>0</v>
      </c>
      <c r="K254" s="167"/>
      <c r="L254" s="172"/>
      <c r="M254" s="173"/>
      <c r="N254" s="174"/>
      <c r="O254" s="174"/>
      <c r="P254" s="175">
        <f>SUM(P255:P257)</f>
        <v>0</v>
      </c>
      <c r="Q254" s="174"/>
      <c r="R254" s="175">
        <f>SUM(R255:R257)</f>
        <v>0</v>
      </c>
      <c r="S254" s="174"/>
      <c r="T254" s="176">
        <f>SUM(T255:T257)</f>
        <v>0</v>
      </c>
      <c r="AR254" s="177" t="s">
        <v>84</v>
      </c>
      <c r="AT254" s="178" t="s">
        <v>75</v>
      </c>
      <c r="AU254" s="178" t="s">
        <v>84</v>
      </c>
      <c r="AY254" s="177" t="s">
        <v>135</v>
      </c>
      <c r="BK254" s="179">
        <f>SUM(BK255:BK257)</f>
        <v>0</v>
      </c>
    </row>
    <row r="255" spans="1:65" s="2" customFormat="1" ht="16.5" customHeight="1">
      <c r="A255" s="35"/>
      <c r="B255" s="36"/>
      <c r="C255" s="180" t="s">
        <v>532</v>
      </c>
      <c r="D255" s="180" t="s">
        <v>136</v>
      </c>
      <c r="E255" s="181" t="s">
        <v>2313</v>
      </c>
      <c r="F255" s="182" t="s">
        <v>2314</v>
      </c>
      <c r="G255" s="183" t="s">
        <v>663</v>
      </c>
      <c r="H255" s="184">
        <v>2</v>
      </c>
      <c r="I255" s="185"/>
      <c r="J255" s="186">
        <f>ROUND(I255*H255,2)</f>
        <v>0</v>
      </c>
      <c r="K255" s="187"/>
      <c r="L255" s="40"/>
      <c r="M255" s="188" t="s">
        <v>1</v>
      </c>
      <c r="N255" s="189" t="s">
        <v>41</v>
      </c>
      <c r="O255" s="7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140</v>
      </c>
      <c r="AT255" s="192" t="s">
        <v>136</v>
      </c>
      <c r="AU255" s="192" t="s">
        <v>86</v>
      </c>
      <c r="AY255" s="18" t="s">
        <v>135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84</v>
      </c>
      <c r="BK255" s="193">
        <f>ROUND(I255*H255,2)</f>
        <v>0</v>
      </c>
      <c r="BL255" s="18" t="s">
        <v>140</v>
      </c>
      <c r="BM255" s="192" t="s">
        <v>542</v>
      </c>
    </row>
    <row r="256" spans="1:65" s="2" customFormat="1" ht="16.5" customHeight="1">
      <c r="A256" s="35"/>
      <c r="B256" s="36"/>
      <c r="C256" s="180" t="s">
        <v>400</v>
      </c>
      <c r="D256" s="180" t="s">
        <v>136</v>
      </c>
      <c r="E256" s="181" t="s">
        <v>2315</v>
      </c>
      <c r="F256" s="182" t="s">
        <v>2316</v>
      </c>
      <c r="G256" s="183" t="s">
        <v>663</v>
      </c>
      <c r="H256" s="184">
        <v>2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41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140</v>
      </c>
      <c r="AT256" s="192" t="s">
        <v>136</v>
      </c>
      <c r="AU256" s="192" t="s">
        <v>86</v>
      </c>
      <c r="AY256" s="18" t="s">
        <v>135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84</v>
      </c>
      <c r="BK256" s="193">
        <f>ROUND(I256*H256,2)</f>
        <v>0</v>
      </c>
      <c r="BL256" s="18" t="s">
        <v>140</v>
      </c>
      <c r="BM256" s="192" t="s">
        <v>548</v>
      </c>
    </row>
    <row r="257" spans="1:65" s="2" customFormat="1" ht="16.5" customHeight="1">
      <c r="A257" s="35"/>
      <c r="B257" s="36"/>
      <c r="C257" s="180" t="s">
        <v>545</v>
      </c>
      <c r="D257" s="180" t="s">
        <v>136</v>
      </c>
      <c r="E257" s="181" t="s">
        <v>2317</v>
      </c>
      <c r="F257" s="182" t="s">
        <v>2318</v>
      </c>
      <c r="G257" s="183" t="s">
        <v>663</v>
      </c>
      <c r="H257" s="184">
        <v>8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41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140</v>
      </c>
      <c r="AT257" s="192" t="s">
        <v>136</v>
      </c>
      <c r="AU257" s="192" t="s">
        <v>86</v>
      </c>
      <c r="AY257" s="18" t="s">
        <v>135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84</v>
      </c>
      <c r="BK257" s="193">
        <f>ROUND(I257*H257,2)</f>
        <v>0</v>
      </c>
      <c r="BL257" s="18" t="s">
        <v>140</v>
      </c>
      <c r="BM257" s="192" t="s">
        <v>551</v>
      </c>
    </row>
    <row r="258" spans="2:63" s="11" customFormat="1" ht="22.9" customHeight="1">
      <c r="B258" s="166"/>
      <c r="C258" s="167"/>
      <c r="D258" s="168" t="s">
        <v>75</v>
      </c>
      <c r="E258" s="210" t="s">
        <v>2319</v>
      </c>
      <c r="F258" s="210" t="s">
        <v>2320</v>
      </c>
      <c r="G258" s="167"/>
      <c r="H258" s="167"/>
      <c r="I258" s="170"/>
      <c r="J258" s="211">
        <f>BK258</f>
        <v>0</v>
      </c>
      <c r="K258" s="167"/>
      <c r="L258" s="172"/>
      <c r="M258" s="173"/>
      <c r="N258" s="174"/>
      <c r="O258" s="174"/>
      <c r="P258" s="175">
        <f>P259</f>
        <v>0</v>
      </c>
      <c r="Q258" s="174"/>
      <c r="R258" s="175">
        <f>R259</f>
        <v>0</v>
      </c>
      <c r="S258" s="174"/>
      <c r="T258" s="176">
        <f>T259</f>
        <v>0</v>
      </c>
      <c r="AR258" s="177" t="s">
        <v>84</v>
      </c>
      <c r="AT258" s="178" t="s">
        <v>75</v>
      </c>
      <c r="AU258" s="178" t="s">
        <v>84</v>
      </c>
      <c r="AY258" s="177" t="s">
        <v>135</v>
      </c>
      <c r="BK258" s="179">
        <f>BK259</f>
        <v>0</v>
      </c>
    </row>
    <row r="259" spans="1:65" s="2" customFormat="1" ht="16.5" customHeight="1">
      <c r="A259" s="35"/>
      <c r="B259" s="36"/>
      <c r="C259" s="180" t="s">
        <v>403</v>
      </c>
      <c r="D259" s="180" t="s">
        <v>136</v>
      </c>
      <c r="E259" s="181" t="s">
        <v>2321</v>
      </c>
      <c r="F259" s="182" t="s">
        <v>2322</v>
      </c>
      <c r="G259" s="183" t="s">
        <v>663</v>
      </c>
      <c r="H259" s="184">
        <v>4</v>
      </c>
      <c r="I259" s="185"/>
      <c r="J259" s="186">
        <f>ROUND(I259*H259,2)</f>
        <v>0</v>
      </c>
      <c r="K259" s="187"/>
      <c r="L259" s="40"/>
      <c r="M259" s="188" t="s">
        <v>1</v>
      </c>
      <c r="N259" s="189" t="s">
        <v>41</v>
      </c>
      <c r="O259" s="7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140</v>
      </c>
      <c r="AT259" s="192" t="s">
        <v>136</v>
      </c>
      <c r="AU259" s="192" t="s">
        <v>86</v>
      </c>
      <c r="AY259" s="18" t="s">
        <v>135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84</v>
      </c>
      <c r="BK259" s="193">
        <f>ROUND(I259*H259,2)</f>
        <v>0</v>
      </c>
      <c r="BL259" s="18" t="s">
        <v>140</v>
      </c>
      <c r="BM259" s="192" t="s">
        <v>557</v>
      </c>
    </row>
    <row r="260" spans="2:63" s="11" customFormat="1" ht="22.9" customHeight="1">
      <c r="B260" s="166"/>
      <c r="C260" s="167"/>
      <c r="D260" s="168" t="s">
        <v>75</v>
      </c>
      <c r="E260" s="210" t="s">
        <v>2323</v>
      </c>
      <c r="F260" s="210" t="s">
        <v>2324</v>
      </c>
      <c r="G260" s="167"/>
      <c r="H260" s="167"/>
      <c r="I260" s="170"/>
      <c r="J260" s="211">
        <f>BK260</f>
        <v>0</v>
      </c>
      <c r="K260" s="167"/>
      <c r="L260" s="172"/>
      <c r="M260" s="173"/>
      <c r="N260" s="174"/>
      <c r="O260" s="174"/>
      <c r="P260" s="175">
        <f>SUM(P261:P263)</f>
        <v>0</v>
      </c>
      <c r="Q260" s="174"/>
      <c r="R260" s="175">
        <f>SUM(R261:R263)</f>
        <v>0</v>
      </c>
      <c r="S260" s="174"/>
      <c r="T260" s="176">
        <f>SUM(T261:T263)</f>
        <v>0</v>
      </c>
      <c r="AR260" s="177" t="s">
        <v>84</v>
      </c>
      <c r="AT260" s="178" t="s">
        <v>75</v>
      </c>
      <c r="AU260" s="178" t="s">
        <v>84</v>
      </c>
      <c r="AY260" s="177" t="s">
        <v>135</v>
      </c>
      <c r="BK260" s="179">
        <f>SUM(BK261:BK263)</f>
        <v>0</v>
      </c>
    </row>
    <row r="261" spans="1:65" s="2" customFormat="1" ht="16.5" customHeight="1">
      <c r="A261" s="35"/>
      <c r="B261" s="36"/>
      <c r="C261" s="180" t="s">
        <v>554</v>
      </c>
      <c r="D261" s="180" t="s">
        <v>136</v>
      </c>
      <c r="E261" s="181" t="s">
        <v>2325</v>
      </c>
      <c r="F261" s="182" t="s">
        <v>2326</v>
      </c>
      <c r="G261" s="183" t="s">
        <v>663</v>
      </c>
      <c r="H261" s="184">
        <v>1</v>
      </c>
      <c r="I261" s="185"/>
      <c r="J261" s="186">
        <f>ROUND(I261*H261,2)</f>
        <v>0</v>
      </c>
      <c r="K261" s="187"/>
      <c r="L261" s="40"/>
      <c r="M261" s="188" t="s">
        <v>1</v>
      </c>
      <c r="N261" s="189" t="s">
        <v>41</v>
      </c>
      <c r="O261" s="7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140</v>
      </c>
      <c r="AT261" s="192" t="s">
        <v>136</v>
      </c>
      <c r="AU261" s="192" t="s">
        <v>86</v>
      </c>
      <c r="AY261" s="18" t="s">
        <v>135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84</v>
      </c>
      <c r="BK261" s="193">
        <f>ROUND(I261*H261,2)</f>
        <v>0</v>
      </c>
      <c r="BL261" s="18" t="s">
        <v>140</v>
      </c>
      <c r="BM261" s="192" t="s">
        <v>560</v>
      </c>
    </row>
    <row r="262" spans="1:65" s="2" customFormat="1" ht="16.5" customHeight="1">
      <c r="A262" s="35"/>
      <c r="B262" s="36"/>
      <c r="C262" s="180" t="s">
        <v>408</v>
      </c>
      <c r="D262" s="180" t="s">
        <v>136</v>
      </c>
      <c r="E262" s="181" t="s">
        <v>2327</v>
      </c>
      <c r="F262" s="182" t="s">
        <v>2328</v>
      </c>
      <c r="G262" s="183" t="s">
        <v>663</v>
      </c>
      <c r="H262" s="184">
        <v>4</v>
      </c>
      <c r="I262" s="185"/>
      <c r="J262" s="186">
        <f>ROUND(I262*H262,2)</f>
        <v>0</v>
      </c>
      <c r="K262" s="187"/>
      <c r="L262" s="40"/>
      <c r="M262" s="188" t="s">
        <v>1</v>
      </c>
      <c r="N262" s="189" t="s">
        <v>41</v>
      </c>
      <c r="O262" s="7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140</v>
      </c>
      <c r="AT262" s="192" t="s">
        <v>136</v>
      </c>
      <c r="AU262" s="192" t="s">
        <v>86</v>
      </c>
      <c r="AY262" s="18" t="s">
        <v>135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84</v>
      </c>
      <c r="BK262" s="193">
        <f>ROUND(I262*H262,2)</f>
        <v>0</v>
      </c>
      <c r="BL262" s="18" t="s">
        <v>140</v>
      </c>
      <c r="BM262" s="192" t="s">
        <v>565</v>
      </c>
    </row>
    <row r="263" spans="1:47" s="2" customFormat="1" ht="19.5">
      <c r="A263" s="35"/>
      <c r="B263" s="36"/>
      <c r="C263" s="37"/>
      <c r="D263" s="194" t="s">
        <v>141</v>
      </c>
      <c r="E263" s="37"/>
      <c r="F263" s="195" t="s">
        <v>2262</v>
      </c>
      <c r="G263" s="37"/>
      <c r="H263" s="37"/>
      <c r="I263" s="196"/>
      <c r="J263" s="37"/>
      <c r="K263" s="37"/>
      <c r="L263" s="40"/>
      <c r="M263" s="197"/>
      <c r="N263" s="198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141</v>
      </c>
      <c r="AU263" s="18" t="s">
        <v>86</v>
      </c>
    </row>
    <row r="264" spans="2:63" s="11" customFormat="1" ht="25.9" customHeight="1">
      <c r="B264" s="166"/>
      <c r="C264" s="167"/>
      <c r="D264" s="168" t="s">
        <v>75</v>
      </c>
      <c r="E264" s="169" t="s">
        <v>2329</v>
      </c>
      <c r="F264" s="169" t="s">
        <v>2330</v>
      </c>
      <c r="G264" s="167"/>
      <c r="H264" s="167"/>
      <c r="I264" s="170"/>
      <c r="J264" s="171">
        <f>BK264</f>
        <v>0</v>
      </c>
      <c r="K264" s="167"/>
      <c r="L264" s="172"/>
      <c r="M264" s="173"/>
      <c r="N264" s="174"/>
      <c r="O264" s="174"/>
      <c r="P264" s="175">
        <f>P265</f>
        <v>0</v>
      </c>
      <c r="Q264" s="174"/>
      <c r="R264" s="175">
        <f>R265</f>
        <v>0</v>
      </c>
      <c r="S264" s="174"/>
      <c r="T264" s="176">
        <f>T265</f>
        <v>0</v>
      </c>
      <c r="AR264" s="177" t="s">
        <v>84</v>
      </c>
      <c r="AT264" s="178" t="s">
        <v>75</v>
      </c>
      <c r="AU264" s="178" t="s">
        <v>76</v>
      </c>
      <c r="AY264" s="177" t="s">
        <v>135</v>
      </c>
      <c r="BK264" s="179">
        <f>BK265</f>
        <v>0</v>
      </c>
    </row>
    <row r="265" spans="2:63" s="11" customFormat="1" ht="22.9" customHeight="1">
      <c r="B265" s="166"/>
      <c r="C265" s="167"/>
      <c r="D265" s="168" t="s">
        <v>75</v>
      </c>
      <c r="E265" s="210" t="s">
        <v>2331</v>
      </c>
      <c r="F265" s="210" t="s">
        <v>2330</v>
      </c>
      <c r="G265" s="167"/>
      <c r="H265" s="167"/>
      <c r="I265" s="170"/>
      <c r="J265" s="211">
        <f>BK265</f>
        <v>0</v>
      </c>
      <c r="K265" s="167"/>
      <c r="L265" s="172"/>
      <c r="M265" s="173"/>
      <c r="N265" s="174"/>
      <c r="O265" s="174"/>
      <c r="P265" s="175">
        <f>SUM(P266:P267)</f>
        <v>0</v>
      </c>
      <c r="Q265" s="174"/>
      <c r="R265" s="175">
        <f>SUM(R266:R267)</f>
        <v>0</v>
      </c>
      <c r="S265" s="174"/>
      <c r="T265" s="176">
        <f>SUM(T266:T267)</f>
        <v>0</v>
      </c>
      <c r="AR265" s="177" t="s">
        <v>84</v>
      </c>
      <c r="AT265" s="178" t="s">
        <v>75</v>
      </c>
      <c r="AU265" s="178" t="s">
        <v>84</v>
      </c>
      <c r="AY265" s="177" t="s">
        <v>135</v>
      </c>
      <c r="BK265" s="179">
        <f>SUM(BK266:BK267)</f>
        <v>0</v>
      </c>
    </row>
    <row r="266" spans="1:65" s="2" customFormat="1" ht="33" customHeight="1">
      <c r="A266" s="35"/>
      <c r="B266" s="36"/>
      <c r="C266" s="180" t="s">
        <v>562</v>
      </c>
      <c r="D266" s="180" t="s">
        <v>136</v>
      </c>
      <c r="E266" s="181" t="s">
        <v>2332</v>
      </c>
      <c r="F266" s="182" t="s">
        <v>2333</v>
      </c>
      <c r="G266" s="183" t="s">
        <v>663</v>
      </c>
      <c r="H266" s="184">
        <v>1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41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140</v>
      </c>
      <c r="AT266" s="192" t="s">
        <v>136</v>
      </c>
      <c r="AU266" s="192" t="s">
        <v>86</v>
      </c>
      <c r="AY266" s="18" t="s">
        <v>135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84</v>
      </c>
      <c r="BK266" s="193">
        <f>ROUND(I266*H266,2)</f>
        <v>0</v>
      </c>
      <c r="BL266" s="18" t="s">
        <v>140</v>
      </c>
      <c r="BM266" s="192" t="s">
        <v>576</v>
      </c>
    </row>
    <row r="267" spans="1:65" s="2" customFormat="1" ht="24.2" customHeight="1">
      <c r="A267" s="35"/>
      <c r="B267" s="36"/>
      <c r="C267" s="180" t="s">
        <v>413</v>
      </c>
      <c r="D267" s="180" t="s">
        <v>136</v>
      </c>
      <c r="E267" s="181" t="s">
        <v>2334</v>
      </c>
      <c r="F267" s="182" t="s">
        <v>2335</v>
      </c>
      <c r="G267" s="183" t="s">
        <v>663</v>
      </c>
      <c r="H267" s="184">
        <v>1</v>
      </c>
      <c r="I267" s="185"/>
      <c r="J267" s="186">
        <f>ROUND(I267*H267,2)</f>
        <v>0</v>
      </c>
      <c r="K267" s="187"/>
      <c r="L267" s="40"/>
      <c r="M267" s="188" t="s">
        <v>1</v>
      </c>
      <c r="N267" s="189" t="s">
        <v>41</v>
      </c>
      <c r="O267" s="72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2" t="s">
        <v>140</v>
      </c>
      <c r="AT267" s="192" t="s">
        <v>136</v>
      </c>
      <c r="AU267" s="192" t="s">
        <v>86</v>
      </c>
      <c r="AY267" s="18" t="s">
        <v>135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84</v>
      </c>
      <c r="BK267" s="193">
        <f>ROUND(I267*H267,2)</f>
        <v>0</v>
      </c>
      <c r="BL267" s="18" t="s">
        <v>140</v>
      </c>
      <c r="BM267" s="192" t="s">
        <v>580</v>
      </c>
    </row>
    <row r="268" spans="2:63" s="11" customFormat="1" ht="25.9" customHeight="1">
      <c r="B268" s="166"/>
      <c r="C268" s="167"/>
      <c r="D268" s="168" t="s">
        <v>75</v>
      </c>
      <c r="E268" s="169" t="s">
        <v>2336</v>
      </c>
      <c r="F268" s="169" t="s">
        <v>2337</v>
      </c>
      <c r="G268" s="167"/>
      <c r="H268" s="167"/>
      <c r="I268" s="170"/>
      <c r="J268" s="171">
        <f>BK268</f>
        <v>0</v>
      </c>
      <c r="K268" s="167"/>
      <c r="L268" s="172"/>
      <c r="M268" s="173"/>
      <c r="N268" s="174"/>
      <c r="O268" s="174"/>
      <c r="P268" s="175">
        <f>SUM(P269:P270)</f>
        <v>0</v>
      </c>
      <c r="Q268" s="174"/>
      <c r="R268" s="175">
        <f>SUM(R269:R270)</f>
        <v>0</v>
      </c>
      <c r="S268" s="174"/>
      <c r="T268" s="176">
        <f>SUM(T269:T270)</f>
        <v>0</v>
      </c>
      <c r="AR268" s="177" t="s">
        <v>84</v>
      </c>
      <c r="AT268" s="178" t="s">
        <v>75</v>
      </c>
      <c r="AU268" s="178" t="s">
        <v>76</v>
      </c>
      <c r="AY268" s="177" t="s">
        <v>135</v>
      </c>
      <c r="BK268" s="179">
        <f>SUM(BK269:BK270)</f>
        <v>0</v>
      </c>
    </row>
    <row r="269" spans="1:65" s="2" customFormat="1" ht="16.5" customHeight="1">
      <c r="A269" s="35"/>
      <c r="B269" s="36"/>
      <c r="C269" s="180" t="s">
        <v>577</v>
      </c>
      <c r="D269" s="180" t="s">
        <v>136</v>
      </c>
      <c r="E269" s="181" t="s">
        <v>2338</v>
      </c>
      <c r="F269" s="182" t="s">
        <v>2339</v>
      </c>
      <c r="G269" s="183" t="s">
        <v>2340</v>
      </c>
      <c r="H269" s="184">
        <v>20</v>
      </c>
      <c r="I269" s="185"/>
      <c r="J269" s="186">
        <f>ROUND(I269*H269,2)</f>
        <v>0</v>
      </c>
      <c r="K269" s="187"/>
      <c r="L269" s="40"/>
      <c r="M269" s="188" t="s">
        <v>1</v>
      </c>
      <c r="N269" s="189" t="s">
        <v>41</v>
      </c>
      <c r="O269" s="72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2" t="s">
        <v>140</v>
      </c>
      <c r="AT269" s="192" t="s">
        <v>136</v>
      </c>
      <c r="AU269" s="192" t="s">
        <v>84</v>
      </c>
      <c r="AY269" s="18" t="s">
        <v>135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84</v>
      </c>
      <c r="BK269" s="193">
        <f>ROUND(I269*H269,2)</f>
        <v>0</v>
      </c>
      <c r="BL269" s="18" t="s">
        <v>140</v>
      </c>
      <c r="BM269" s="192" t="s">
        <v>586</v>
      </c>
    </row>
    <row r="270" spans="1:65" s="2" customFormat="1" ht="24.2" customHeight="1">
      <c r="A270" s="35"/>
      <c r="B270" s="36"/>
      <c r="C270" s="180" t="s">
        <v>421</v>
      </c>
      <c r="D270" s="180" t="s">
        <v>136</v>
      </c>
      <c r="E270" s="181" t="s">
        <v>2341</v>
      </c>
      <c r="F270" s="182" t="s">
        <v>2342</v>
      </c>
      <c r="G270" s="183" t="s">
        <v>2340</v>
      </c>
      <c r="H270" s="184">
        <v>80</v>
      </c>
      <c r="I270" s="185"/>
      <c r="J270" s="186">
        <f>ROUND(I270*H270,2)</f>
        <v>0</v>
      </c>
      <c r="K270" s="187"/>
      <c r="L270" s="40"/>
      <c r="M270" s="199" t="s">
        <v>1</v>
      </c>
      <c r="N270" s="200" t="s">
        <v>41</v>
      </c>
      <c r="O270" s="201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2" t="s">
        <v>140</v>
      </c>
      <c r="AT270" s="192" t="s">
        <v>136</v>
      </c>
      <c r="AU270" s="192" t="s">
        <v>84</v>
      </c>
      <c r="AY270" s="18" t="s">
        <v>135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84</v>
      </c>
      <c r="BK270" s="193">
        <f>ROUND(I270*H270,2)</f>
        <v>0</v>
      </c>
      <c r="BL270" s="18" t="s">
        <v>140</v>
      </c>
      <c r="BM270" s="192" t="s">
        <v>592</v>
      </c>
    </row>
    <row r="271" spans="1:31" s="2" customFormat="1" ht="6.95" customHeight="1">
      <c r="A271" s="35"/>
      <c r="B271" s="55"/>
      <c r="C271" s="56"/>
      <c r="D271" s="56"/>
      <c r="E271" s="56"/>
      <c r="F271" s="56"/>
      <c r="G271" s="56"/>
      <c r="H271" s="56"/>
      <c r="I271" s="56"/>
      <c r="J271" s="56"/>
      <c r="K271" s="56"/>
      <c r="L271" s="40"/>
      <c r="M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</row>
  </sheetData>
  <sheetProtection algorithmName="SHA-512" hashValue="wlZ2hxOx0iDibTgxmP9fuAACZIU1n1BFlnnsuxiRL7fwvtaBLCnn680cBVZnUKagMPv1VVCrVBTpxTs69/7Z3A==" saltValue="Zx9ucza+HWnBAcTZ05tyEAZTY0v11atuovUJgx+df2+YQdAVIeoJ3DDiAp1rcAsy1+z5i/9gUpzQ2gdhBl/UqQ==" spinCount="100000" sheet="1" objects="1" scenarios="1" formatColumns="0" formatRows="0" autoFilter="0"/>
  <autoFilter ref="C155:K270"/>
  <mergeCells count="9">
    <mergeCell ref="E87:H87"/>
    <mergeCell ref="E146:H146"/>
    <mergeCell ref="E148:H14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2343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ROUND((SUM(BE119:BE142)),2)</f>
        <v>0</v>
      </c>
      <c r="G33" s="35"/>
      <c r="H33" s="35"/>
      <c r="I33" s="125">
        <v>0.21</v>
      </c>
      <c r="J33" s="124">
        <f>ROUND(((SUM(BE119:BE142))*I33),2)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ROUND((SUM(BF119:BF142)),2)</f>
        <v>0</v>
      </c>
      <c r="G34" s="35"/>
      <c r="H34" s="35"/>
      <c r="I34" s="125">
        <v>0.15</v>
      </c>
      <c r="J34" s="124">
        <f>ROUND(((SUM(BF119:BF142))*I34),2)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ROUND((SUM(BG119:BG142)),2)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ROUND((SUM(BH119:BH142)),2)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ROUND((SUM(BI119:BI142)),2)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06 - Elektroinstalace slaboproud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2344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>
      <c r="B98" s="148"/>
      <c r="C98" s="149"/>
      <c r="D98" s="150" t="s">
        <v>2345</v>
      </c>
      <c r="E98" s="151"/>
      <c r="F98" s="151"/>
      <c r="G98" s="151"/>
      <c r="H98" s="151"/>
      <c r="I98" s="151"/>
      <c r="J98" s="152">
        <f>J129</f>
        <v>0</v>
      </c>
      <c r="K98" s="149"/>
      <c r="L98" s="153"/>
    </row>
    <row r="99" spans="2:12" s="9" customFormat="1" ht="24.95" customHeight="1">
      <c r="B99" s="148"/>
      <c r="C99" s="149"/>
      <c r="D99" s="150" t="s">
        <v>2346</v>
      </c>
      <c r="E99" s="151"/>
      <c r="F99" s="151"/>
      <c r="G99" s="151"/>
      <c r="H99" s="151"/>
      <c r="I99" s="151"/>
      <c r="J99" s="152">
        <f>J137</f>
        <v>0</v>
      </c>
      <c r="K99" s="149"/>
      <c r="L99" s="153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119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12" t="str">
        <f>E7</f>
        <v>TENISOVÝ KLUB NA OŘECHOVCE</v>
      </c>
      <c r="F109" s="313"/>
      <c r="G109" s="313"/>
      <c r="H109" s="313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106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0" t="str">
        <f>E9</f>
        <v>06 - Elektroinstalace slaboproud</v>
      </c>
      <c r="F111" s="311"/>
      <c r="G111" s="311"/>
      <c r="H111" s="31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Na Ořechovce, Střešovice, 162 00 Praha 6 </v>
      </c>
      <c r="G113" s="37"/>
      <c r="H113" s="37"/>
      <c r="I113" s="30" t="s">
        <v>22</v>
      </c>
      <c r="J113" s="67" t="str">
        <f>IF(J12="","",J12)</f>
        <v>13. 4. 2022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40.15" customHeight="1">
      <c r="A115" s="35"/>
      <c r="B115" s="36"/>
      <c r="C115" s="30" t="s">
        <v>24</v>
      </c>
      <c r="D115" s="37"/>
      <c r="E115" s="37"/>
      <c r="F115" s="28" t="str">
        <f>E15</f>
        <v xml:space="preserve">Městská část Praha 6 </v>
      </c>
      <c r="G115" s="37"/>
      <c r="H115" s="37"/>
      <c r="I115" s="30" t="s">
        <v>30</v>
      </c>
      <c r="J115" s="33" t="str">
        <f>E21</f>
        <v>Pavel Hnilička Architects+Planners, s. r. 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28</v>
      </c>
      <c r="D116" s="37"/>
      <c r="E116" s="37"/>
      <c r="F116" s="28" t="str">
        <f>IF(E18="","",E18)</f>
        <v>Vyplň údaj</v>
      </c>
      <c r="G116" s="37"/>
      <c r="H116" s="37"/>
      <c r="I116" s="30" t="s">
        <v>33</v>
      </c>
      <c r="J116" s="33" t="str">
        <f>E24</f>
        <v>QSB, s.r.o.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120</v>
      </c>
      <c r="D118" s="157" t="s">
        <v>61</v>
      </c>
      <c r="E118" s="157" t="s">
        <v>57</v>
      </c>
      <c r="F118" s="157" t="s">
        <v>58</v>
      </c>
      <c r="G118" s="157" t="s">
        <v>121</v>
      </c>
      <c r="H118" s="157" t="s">
        <v>122</v>
      </c>
      <c r="I118" s="157" t="s">
        <v>123</v>
      </c>
      <c r="J118" s="158" t="s">
        <v>110</v>
      </c>
      <c r="K118" s="159" t="s">
        <v>124</v>
      </c>
      <c r="L118" s="160"/>
      <c r="M118" s="76" t="s">
        <v>1</v>
      </c>
      <c r="N118" s="77" t="s">
        <v>40</v>
      </c>
      <c r="O118" s="77" t="s">
        <v>125</v>
      </c>
      <c r="P118" s="77" t="s">
        <v>126</v>
      </c>
      <c r="Q118" s="77" t="s">
        <v>127</v>
      </c>
      <c r="R118" s="77" t="s">
        <v>128</v>
      </c>
      <c r="S118" s="77" t="s">
        <v>129</v>
      </c>
      <c r="T118" s="78" t="s">
        <v>130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131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P120+P129+P137</f>
        <v>0</v>
      </c>
      <c r="Q119" s="80"/>
      <c r="R119" s="163">
        <f>R120+R129+R137</f>
        <v>0</v>
      </c>
      <c r="S119" s="80"/>
      <c r="T119" s="164">
        <f>T120+T129+T137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75</v>
      </c>
      <c r="AU119" s="18" t="s">
        <v>112</v>
      </c>
      <c r="BK119" s="165">
        <f>BK120+BK129+BK137</f>
        <v>0</v>
      </c>
    </row>
    <row r="120" spans="2:63" s="11" customFormat="1" ht="25.9" customHeight="1">
      <c r="B120" s="166"/>
      <c r="C120" s="167"/>
      <c r="D120" s="168" t="s">
        <v>75</v>
      </c>
      <c r="E120" s="169" t="s">
        <v>1735</v>
      </c>
      <c r="F120" s="169" t="s">
        <v>2347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SUM(P121:P128)</f>
        <v>0</v>
      </c>
      <c r="Q120" s="174"/>
      <c r="R120" s="175">
        <f>SUM(R121:R128)</f>
        <v>0</v>
      </c>
      <c r="S120" s="174"/>
      <c r="T120" s="176">
        <f>SUM(T121:T128)</f>
        <v>0</v>
      </c>
      <c r="AR120" s="177" t="s">
        <v>84</v>
      </c>
      <c r="AT120" s="178" t="s">
        <v>75</v>
      </c>
      <c r="AU120" s="178" t="s">
        <v>76</v>
      </c>
      <c r="AY120" s="177" t="s">
        <v>135</v>
      </c>
      <c r="BK120" s="179">
        <f>SUM(BK121:BK128)</f>
        <v>0</v>
      </c>
    </row>
    <row r="121" spans="1:65" s="2" customFormat="1" ht="16.5" customHeight="1">
      <c r="A121" s="35"/>
      <c r="B121" s="36"/>
      <c r="C121" s="244" t="s">
        <v>84</v>
      </c>
      <c r="D121" s="244" t="s">
        <v>251</v>
      </c>
      <c r="E121" s="245" t="s">
        <v>2348</v>
      </c>
      <c r="F121" s="246" t="s">
        <v>2349</v>
      </c>
      <c r="G121" s="247" t="s">
        <v>663</v>
      </c>
      <c r="H121" s="248">
        <v>1</v>
      </c>
      <c r="I121" s="249"/>
      <c r="J121" s="250">
        <f aca="true" t="shared" si="0" ref="J121:J128">ROUND(I121*H121,2)</f>
        <v>0</v>
      </c>
      <c r="K121" s="251"/>
      <c r="L121" s="252"/>
      <c r="M121" s="253" t="s">
        <v>1</v>
      </c>
      <c r="N121" s="254" t="s">
        <v>41</v>
      </c>
      <c r="O121" s="72"/>
      <c r="P121" s="190">
        <f aca="true" t="shared" si="1" ref="P121:P128">O121*H121</f>
        <v>0</v>
      </c>
      <c r="Q121" s="190">
        <v>0</v>
      </c>
      <c r="R121" s="190">
        <f aca="true" t="shared" si="2" ref="R121:R128">Q121*H121</f>
        <v>0</v>
      </c>
      <c r="S121" s="190">
        <v>0</v>
      </c>
      <c r="T121" s="191">
        <f aca="true" t="shared" si="3" ref="T121:T128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154</v>
      </c>
      <c r="AT121" s="192" t="s">
        <v>251</v>
      </c>
      <c r="AU121" s="192" t="s">
        <v>84</v>
      </c>
      <c r="AY121" s="18" t="s">
        <v>135</v>
      </c>
      <c r="BE121" s="193">
        <f aca="true" t="shared" si="4" ref="BE121:BE128">IF(N121="základní",J121,0)</f>
        <v>0</v>
      </c>
      <c r="BF121" s="193">
        <f aca="true" t="shared" si="5" ref="BF121:BF128">IF(N121="snížená",J121,0)</f>
        <v>0</v>
      </c>
      <c r="BG121" s="193">
        <f aca="true" t="shared" si="6" ref="BG121:BG128">IF(N121="zákl. přenesená",J121,0)</f>
        <v>0</v>
      </c>
      <c r="BH121" s="193">
        <f aca="true" t="shared" si="7" ref="BH121:BH128">IF(N121="sníž. přenesená",J121,0)</f>
        <v>0</v>
      </c>
      <c r="BI121" s="193">
        <f aca="true" t="shared" si="8" ref="BI121:BI128">IF(N121="nulová",J121,0)</f>
        <v>0</v>
      </c>
      <c r="BJ121" s="18" t="s">
        <v>84</v>
      </c>
      <c r="BK121" s="193">
        <f aca="true" t="shared" si="9" ref="BK121:BK128">ROUND(I121*H121,2)</f>
        <v>0</v>
      </c>
      <c r="BL121" s="18" t="s">
        <v>140</v>
      </c>
      <c r="BM121" s="192" t="s">
        <v>86</v>
      </c>
    </row>
    <row r="122" spans="1:65" s="2" customFormat="1" ht="16.5" customHeight="1">
      <c r="A122" s="35"/>
      <c r="B122" s="36"/>
      <c r="C122" s="244" t="s">
        <v>86</v>
      </c>
      <c r="D122" s="244" t="s">
        <v>251</v>
      </c>
      <c r="E122" s="245" t="s">
        <v>2350</v>
      </c>
      <c r="F122" s="246" t="s">
        <v>2351</v>
      </c>
      <c r="G122" s="247" t="s">
        <v>663</v>
      </c>
      <c r="H122" s="248">
        <v>1</v>
      </c>
      <c r="I122" s="249"/>
      <c r="J122" s="250">
        <f t="shared" si="0"/>
        <v>0</v>
      </c>
      <c r="K122" s="251"/>
      <c r="L122" s="252"/>
      <c r="M122" s="253" t="s">
        <v>1</v>
      </c>
      <c r="N122" s="254" t="s">
        <v>41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154</v>
      </c>
      <c r="AT122" s="192" t="s">
        <v>251</v>
      </c>
      <c r="AU122" s="192" t="s">
        <v>84</v>
      </c>
      <c r="AY122" s="18" t="s">
        <v>135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84</v>
      </c>
      <c r="BK122" s="193">
        <f t="shared" si="9"/>
        <v>0</v>
      </c>
      <c r="BL122" s="18" t="s">
        <v>140</v>
      </c>
      <c r="BM122" s="192" t="s">
        <v>140</v>
      </c>
    </row>
    <row r="123" spans="1:65" s="2" customFormat="1" ht="16.5" customHeight="1">
      <c r="A123" s="35"/>
      <c r="B123" s="36"/>
      <c r="C123" s="244" t="s">
        <v>146</v>
      </c>
      <c r="D123" s="244" t="s">
        <v>251</v>
      </c>
      <c r="E123" s="245" t="s">
        <v>2352</v>
      </c>
      <c r="F123" s="246" t="s">
        <v>2353</v>
      </c>
      <c r="G123" s="247" t="s">
        <v>663</v>
      </c>
      <c r="H123" s="248">
        <v>6</v>
      </c>
      <c r="I123" s="249"/>
      <c r="J123" s="250">
        <f t="shared" si="0"/>
        <v>0</v>
      </c>
      <c r="K123" s="251"/>
      <c r="L123" s="252"/>
      <c r="M123" s="253" t="s">
        <v>1</v>
      </c>
      <c r="N123" s="254" t="s">
        <v>41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154</v>
      </c>
      <c r="AT123" s="192" t="s">
        <v>251</v>
      </c>
      <c r="AU123" s="192" t="s">
        <v>84</v>
      </c>
      <c r="AY123" s="18" t="s">
        <v>135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84</v>
      </c>
      <c r="BK123" s="193">
        <f t="shared" si="9"/>
        <v>0</v>
      </c>
      <c r="BL123" s="18" t="s">
        <v>140</v>
      </c>
      <c r="BM123" s="192" t="s">
        <v>150</v>
      </c>
    </row>
    <row r="124" spans="1:65" s="2" customFormat="1" ht="16.5" customHeight="1">
      <c r="A124" s="35"/>
      <c r="B124" s="36"/>
      <c r="C124" s="244" t="s">
        <v>140</v>
      </c>
      <c r="D124" s="244" t="s">
        <v>251</v>
      </c>
      <c r="E124" s="245" t="s">
        <v>2354</v>
      </c>
      <c r="F124" s="246" t="s">
        <v>2355</v>
      </c>
      <c r="G124" s="247" t="s">
        <v>663</v>
      </c>
      <c r="H124" s="248">
        <v>1</v>
      </c>
      <c r="I124" s="249"/>
      <c r="J124" s="250">
        <f t="shared" si="0"/>
        <v>0</v>
      </c>
      <c r="K124" s="251"/>
      <c r="L124" s="252"/>
      <c r="M124" s="253" t="s">
        <v>1</v>
      </c>
      <c r="N124" s="254" t="s">
        <v>41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154</v>
      </c>
      <c r="AT124" s="192" t="s">
        <v>251</v>
      </c>
      <c r="AU124" s="192" t="s">
        <v>84</v>
      </c>
      <c r="AY124" s="18" t="s">
        <v>135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84</v>
      </c>
      <c r="BK124" s="193">
        <f t="shared" si="9"/>
        <v>0</v>
      </c>
      <c r="BL124" s="18" t="s">
        <v>140</v>
      </c>
      <c r="BM124" s="192" t="s">
        <v>154</v>
      </c>
    </row>
    <row r="125" spans="1:65" s="2" customFormat="1" ht="16.5" customHeight="1">
      <c r="A125" s="35"/>
      <c r="B125" s="36"/>
      <c r="C125" s="244" t="s">
        <v>134</v>
      </c>
      <c r="D125" s="244" t="s">
        <v>251</v>
      </c>
      <c r="E125" s="245" t="s">
        <v>2356</v>
      </c>
      <c r="F125" s="246" t="s">
        <v>2357</v>
      </c>
      <c r="G125" s="247" t="s">
        <v>663</v>
      </c>
      <c r="H125" s="248">
        <v>3</v>
      </c>
      <c r="I125" s="249"/>
      <c r="J125" s="250">
        <f t="shared" si="0"/>
        <v>0</v>
      </c>
      <c r="K125" s="251"/>
      <c r="L125" s="252"/>
      <c r="M125" s="253" t="s">
        <v>1</v>
      </c>
      <c r="N125" s="254" t="s">
        <v>41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154</v>
      </c>
      <c r="AT125" s="192" t="s">
        <v>251</v>
      </c>
      <c r="AU125" s="192" t="s">
        <v>84</v>
      </c>
      <c r="AY125" s="18" t="s">
        <v>135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84</v>
      </c>
      <c r="BK125" s="193">
        <f t="shared" si="9"/>
        <v>0</v>
      </c>
      <c r="BL125" s="18" t="s">
        <v>140</v>
      </c>
      <c r="BM125" s="192" t="s">
        <v>157</v>
      </c>
    </row>
    <row r="126" spans="1:65" s="2" customFormat="1" ht="16.5" customHeight="1">
      <c r="A126" s="35"/>
      <c r="B126" s="36"/>
      <c r="C126" s="244" t="s">
        <v>150</v>
      </c>
      <c r="D126" s="244" t="s">
        <v>251</v>
      </c>
      <c r="E126" s="245" t="s">
        <v>2358</v>
      </c>
      <c r="F126" s="246" t="s">
        <v>2359</v>
      </c>
      <c r="G126" s="247" t="s">
        <v>663</v>
      </c>
      <c r="H126" s="248">
        <v>2</v>
      </c>
      <c r="I126" s="249"/>
      <c r="J126" s="250">
        <f t="shared" si="0"/>
        <v>0</v>
      </c>
      <c r="K126" s="251"/>
      <c r="L126" s="252"/>
      <c r="M126" s="253" t="s">
        <v>1</v>
      </c>
      <c r="N126" s="254" t="s">
        <v>41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154</v>
      </c>
      <c r="AT126" s="192" t="s">
        <v>251</v>
      </c>
      <c r="AU126" s="192" t="s">
        <v>84</v>
      </c>
      <c r="AY126" s="18" t="s">
        <v>135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84</v>
      </c>
      <c r="BK126" s="193">
        <f t="shared" si="9"/>
        <v>0</v>
      </c>
      <c r="BL126" s="18" t="s">
        <v>140</v>
      </c>
      <c r="BM126" s="192" t="s">
        <v>162</v>
      </c>
    </row>
    <row r="127" spans="1:65" s="2" customFormat="1" ht="16.5" customHeight="1">
      <c r="A127" s="35"/>
      <c r="B127" s="36"/>
      <c r="C127" s="180" t="s">
        <v>165</v>
      </c>
      <c r="D127" s="180" t="s">
        <v>136</v>
      </c>
      <c r="E127" s="181" t="s">
        <v>2360</v>
      </c>
      <c r="F127" s="182" t="s">
        <v>2361</v>
      </c>
      <c r="G127" s="183" t="s">
        <v>2340</v>
      </c>
      <c r="H127" s="184">
        <v>20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41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140</v>
      </c>
      <c r="AT127" s="192" t="s">
        <v>136</v>
      </c>
      <c r="AU127" s="192" t="s">
        <v>84</v>
      </c>
      <c r="AY127" s="18" t="s">
        <v>135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84</v>
      </c>
      <c r="BK127" s="193">
        <f t="shared" si="9"/>
        <v>0</v>
      </c>
      <c r="BL127" s="18" t="s">
        <v>140</v>
      </c>
      <c r="BM127" s="192" t="s">
        <v>167</v>
      </c>
    </row>
    <row r="128" spans="1:65" s="2" customFormat="1" ht="16.5" customHeight="1">
      <c r="A128" s="35"/>
      <c r="B128" s="36"/>
      <c r="C128" s="180" t="s">
        <v>154</v>
      </c>
      <c r="D128" s="180" t="s">
        <v>136</v>
      </c>
      <c r="E128" s="181" t="s">
        <v>2362</v>
      </c>
      <c r="F128" s="182" t="s">
        <v>2363</v>
      </c>
      <c r="G128" s="183" t="s">
        <v>2340</v>
      </c>
      <c r="H128" s="184">
        <v>24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41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140</v>
      </c>
      <c r="AT128" s="192" t="s">
        <v>136</v>
      </c>
      <c r="AU128" s="192" t="s">
        <v>84</v>
      </c>
      <c r="AY128" s="18" t="s">
        <v>135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84</v>
      </c>
      <c r="BK128" s="193">
        <f t="shared" si="9"/>
        <v>0</v>
      </c>
      <c r="BL128" s="18" t="s">
        <v>140</v>
      </c>
      <c r="BM128" s="192" t="s">
        <v>171</v>
      </c>
    </row>
    <row r="129" spans="2:63" s="11" customFormat="1" ht="25.9" customHeight="1">
      <c r="B129" s="166"/>
      <c r="C129" s="167"/>
      <c r="D129" s="168" t="s">
        <v>75</v>
      </c>
      <c r="E129" s="169" t="s">
        <v>1737</v>
      </c>
      <c r="F129" s="169" t="s">
        <v>2364</v>
      </c>
      <c r="G129" s="167"/>
      <c r="H129" s="167"/>
      <c r="I129" s="170"/>
      <c r="J129" s="171">
        <f>BK129</f>
        <v>0</v>
      </c>
      <c r="K129" s="167"/>
      <c r="L129" s="172"/>
      <c r="M129" s="173"/>
      <c r="N129" s="174"/>
      <c r="O129" s="174"/>
      <c r="P129" s="175">
        <f>SUM(P130:P136)</f>
        <v>0</v>
      </c>
      <c r="Q129" s="174"/>
      <c r="R129" s="175">
        <f>SUM(R130:R136)</f>
        <v>0</v>
      </c>
      <c r="S129" s="174"/>
      <c r="T129" s="176">
        <f>SUM(T130:T136)</f>
        <v>0</v>
      </c>
      <c r="AR129" s="177" t="s">
        <v>84</v>
      </c>
      <c r="AT129" s="178" t="s">
        <v>75</v>
      </c>
      <c r="AU129" s="178" t="s">
        <v>76</v>
      </c>
      <c r="AY129" s="177" t="s">
        <v>135</v>
      </c>
      <c r="BK129" s="179">
        <f>SUM(BK130:BK136)</f>
        <v>0</v>
      </c>
    </row>
    <row r="130" spans="1:65" s="2" customFormat="1" ht="16.5" customHeight="1">
      <c r="A130" s="35"/>
      <c r="B130" s="36"/>
      <c r="C130" s="244" t="s">
        <v>174</v>
      </c>
      <c r="D130" s="244" t="s">
        <v>251</v>
      </c>
      <c r="E130" s="245" t="s">
        <v>2365</v>
      </c>
      <c r="F130" s="246" t="s">
        <v>2366</v>
      </c>
      <c r="G130" s="247" t="s">
        <v>663</v>
      </c>
      <c r="H130" s="248">
        <v>3</v>
      </c>
      <c r="I130" s="249"/>
      <c r="J130" s="250">
        <f aca="true" t="shared" si="10" ref="J130:J136">ROUND(I130*H130,2)</f>
        <v>0</v>
      </c>
      <c r="K130" s="251"/>
      <c r="L130" s="252"/>
      <c r="M130" s="253" t="s">
        <v>1</v>
      </c>
      <c r="N130" s="254" t="s">
        <v>41</v>
      </c>
      <c r="O130" s="72"/>
      <c r="P130" s="190">
        <f aca="true" t="shared" si="11" ref="P130:P136">O130*H130</f>
        <v>0</v>
      </c>
      <c r="Q130" s="190">
        <v>0</v>
      </c>
      <c r="R130" s="190">
        <f aca="true" t="shared" si="12" ref="R130:R136">Q130*H130</f>
        <v>0</v>
      </c>
      <c r="S130" s="190">
        <v>0</v>
      </c>
      <c r="T130" s="191">
        <f aca="true" t="shared" si="13" ref="T130:T136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154</v>
      </c>
      <c r="AT130" s="192" t="s">
        <v>251</v>
      </c>
      <c r="AU130" s="192" t="s">
        <v>84</v>
      </c>
      <c r="AY130" s="18" t="s">
        <v>135</v>
      </c>
      <c r="BE130" s="193">
        <f aca="true" t="shared" si="14" ref="BE130:BE136">IF(N130="základní",J130,0)</f>
        <v>0</v>
      </c>
      <c r="BF130" s="193">
        <f aca="true" t="shared" si="15" ref="BF130:BF136">IF(N130="snížená",J130,0)</f>
        <v>0</v>
      </c>
      <c r="BG130" s="193">
        <f aca="true" t="shared" si="16" ref="BG130:BG136">IF(N130="zákl. přenesená",J130,0)</f>
        <v>0</v>
      </c>
      <c r="BH130" s="193">
        <f aca="true" t="shared" si="17" ref="BH130:BH136">IF(N130="sníž. přenesená",J130,0)</f>
        <v>0</v>
      </c>
      <c r="BI130" s="193">
        <f aca="true" t="shared" si="18" ref="BI130:BI136">IF(N130="nulová",J130,0)</f>
        <v>0</v>
      </c>
      <c r="BJ130" s="18" t="s">
        <v>84</v>
      </c>
      <c r="BK130" s="193">
        <f aca="true" t="shared" si="19" ref="BK130:BK136">ROUND(I130*H130,2)</f>
        <v>0</v>
      </c>
      <c r="BL130" s="18" t="s">
        <v>140</v>
      </c>
      <c r="BM130" s="192" t="s">
        <v>177</v>
      </c>
    </row>
    <row r="131" spans="1:65" s="2" customFormat="1" ht="16.5" customHeight="1">
      <c r="A131" s="35"/>
      <c r="B131" s="36"/>
      <c r="C131" s="244" t="s">
        <v>157</v>
      </c>
      <c r="D131" s="244" t="s">
        <v>251</v>
      </c>
      <c r="E131" s="245" t="s">
        <v>2367</v>
      </c>
      <c r="F131" s="246" t="s">
        <v>2368</v>
      </c>
      <c r="G131" s="247" t="s">
        <v>663</v>
      </c>
      <c r="H131" s="248">
        <v>1</v>
      </c>
      <c r="I131" s="249"/>
      <c r="J131" s="250">
        <f t="shared" si="10"/>
        <v>0</v>
      </c>
      <c r="K131" s="251"/>
      <c r="L131" s="252"/>
      <c r="M131" s="253" t="s">
        <v>1</v>
      </c>
      <c r="N131" s="254" t="s">
        <v>41</v>
      </c>
      <c r="O131" s="72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154</v>
      </c>
      <c r="AT131" s="192" t="s">
        <v>251</v>
      </c>
      <c r="AU131" s="192" t="s">
        <v>84</v>
      </c>
      <c r="AY131" s="18" t="s">
        <v>135</v>
      </c>
      <c r="BE131" s="193">
        <f t="shared" si="14"/>
        <v>0</v>
      </c>
      <c r="BF131" s="193">
        <f t="shared" si="15"/>
        <v>0</v>
      </c>
      <c r="BG131" s="193">
        <f t="shared" si="16"/>
        <v>0</v>
      </c>
      <c r="BH131" s="193">
        <f t="shared" si="17"/>
        <v>0</v>
      </c>
      <c r="BI131" s="193">
        <f t="shared" si="18"/>
        <v>0</v>
      </c>
      <c r="BJ131" s="18" t="s">
        <v>84</v>
      </c>
      <c r="BK131" s="193">
        <f t="shared" si="19"/>
        <v>0</v>
      </c>
      <c r="BL131" s="18" t="s">
        <v>140</v>
      </c>
      <c r="BM131" s="192" t="s">
        <v>181</v>
      </c>
    </row>
    <row r="132" spans="1:65" s="2" customFormat="1" ht="16.5" customHeight="1">
      <c r="A132" s="35"/>
      <c r="B132" s="36"/>
      <c r="C132" s="244" t="s">
        <v>183</v>
      </c>
      <c r="D132" s="244" t="s">
        <v>251</v>
      </c>
      <c r="E132" s="245" t="s">
        <v>2369</v>
      </c>
      <c r="F132" s="246" t="s">
        <v>2370</v>
      </c>
      <c r="G132" s="247" t="s">
        <v>663</v>
      </c>
      <c r="H132" s="248">
        <v>1</v>
      </c>
      <c r="I132" s="249"/>
      <c r="J132" s="250">
        <f t="shared" si="10"/>
        <v>0</v>
      </c>
      <c r="K132" s="251"/>
      <c r="L132" s="252"/>
      <c r="M132" s="253" t="s">
        <v>1</v>
      </c>
      <c r="N132" s="254" t="s">
        <v>41</v>
      </c>
      <c r="O132" s="72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154</v>
      </c>
      <c r="AT132" s="192" t="s">
        <v>251</v>
      </c>
      <c r="AU132" s="192" t="s">
        <v>84</v>
      </c>
      <c r="AY132" s="18" t="s">
        <v>135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8" t="s">
        <v>84</v>
      </c>
      <c r="BK132" s="193">
        <f t="shared" si="19"/>
        <v>0</v>
      </c>
      <c r="BL132" s="18" t="s">
        <v>140</v>
      </c>
      <c r="BM132" s="192" t="s">
        <v>186</v>
      </c>
    </row>
    <row r="133" spans="1:65" s="2" customFormat="1" ht="16.5" customHeight="1">
      <c r="A133" s="35"/>
      <c r="B133" s="36"/>
      <c r="C133" s="244" t="s">
        <v>162</v>
      </c>
      <c r="D133" s="244" t="s">
        <v>251</v>
      </c>
      <c r="E133" s="245" t="s">
        <v>2371</v>
      </c>
      <c r="F133" s="246" t="s">
        <v>2372</v>
      </c>
      <c r="G133" s="247" t="s">
        <v>663</v>
      </c>
      <c r="H133" s="248">
        <v>1</v>
      </c>
      <c r="I133" s="249"/>
      <c r="J133" s="250">
        <f t="shared" si="10"/>
        <v>0</v>
      </c>
      <c r="K133" s="251"/>
      <c r="L133" s="252"/>
      <c r="M133" s="253" t="s">
        <v>1</v>
      </c>
      <c r="N133" s="254" t="s">
        <v>41</v>
      </c>
      <c r="O133" s="72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154</v>
      </c>
      <c r="AT133" s="192" t="s">
        <v>251</v>
      </c>
      <c r="AU133" s="192" t="s">
        <v>84</v>
      </c>
      <c r="AY133" s="18" t="s">
        <v>135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8" t="s">
        <v>84</v>
      </c>
      <c r="BK133" s="193">
        <f t="shared" si="19"/>
        <v>0</v>
      </c>
      <c r="BL133" s="18" t="s">
        <v>140</v>
      </c>
      <c r="BM133" s="192" t="s">
        <v>189</v>
      </c>
    </row>
    <row r="134" spans="1:65" s="2" customFormat="1" ht="16.5" customHeight="1">
      <c r="A134" s="35"/>
      <c r="B134" s="36"/>
      <c r="C134" s="180" t="s">
        <v>193</v>
      </c>
      <c r="D134" s="180" t="s">
        <v>136</v>
      </c>
      <c r="E134" s="181" t="s">
        <v>2373</v>
      </c>
      <c r="F134" s="182" t="s">
        <v>2374</v>
      </c>
      <c r="G134" s="183" t="s">
        <v>247</v>
      </c>
      <c r="H134" s="184">
        <v>65</v>
      </c>
      <c r="I134" s="185"/>
      <c r="J134" s="186">
        <f t="shared" si="10"/>
        <v>0</v>
      </c>
      <c r="K134" s="187"/>
      <c r="L134" s="40"/>
      <c r="M134" s="188" t="s">
        <v>1</v>
      </c>
      <c r="N134" s="189" t="s">
        <v>41</v>
      </c>
      <c r="O134" s="72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140</v>
      </c>
      <c r="AT134" s="192" t="s">
        <v>136</v>
      </c>
      <c r="AU134" s="192" t="s">
        <v>84</v>
      </c>
      <c r="AY134" s="18" t="s">
        <v>135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8" t="s">
        <v>84</v>
      </c>
      <c r="BK134" s="193">
        <f t="shared" si="19"/>
        <v>0</v>
      </c>
      <c r="BL134" s="18" t="s">
        <v>140</v>
      </c>
      <c r="BM134" s="192" t="s">
        <v>197</v>
      </c>
    </row>
    <row r="135" spans="1:65" s="2" customFormat="1" ht="21.75" customHeight="1">
      <c r="A135" s="35"/>
      <c r="B135" s="36"/>
      <c r="C135" s="180" t="s">
        <v>167</v>
      </c>
      <c r="D135" s="180" t="s">
        <v>136</v>
      </c>
      <c r="E135" s="181" t="s">
        <v>2375</v>
      </c>
      <c r="F135" s="182" t="s">
        <v>2376</v>
      </c>
      <c r="G135" s="183" t="s">
        <v>2340</v>
      </c>
      <c r="H135" s="184">
        <v>20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41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140</v>
      </c>
      <c r="AT135" s="192" t="s">
        <v>136</v>
      </c>
      <c r="AU135" s="192" t="s">
        <v>84</v>
      </c>
      <c r="AY135" s="18" t="s">
        <v>135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84</v>
      </c>
      <c r="BK135" s="193">
        <f t="shared" si="19"/>
        <v>0</v>
      </c>
      <c r="BL135" s="18" t="s">
        <v>140</v>
      </c>
      <c r="BM135" s="192" t="s">
        <v>201</v>
      </c>
    </row>
    <row r="136" spans="1:65" s="2" customFormat="1" ht="16.5" customHeight="1">
      <c r="A136" s="35"/>
      <c r="B136" s="36"/>
      <c r="C136" s="180" t="s">
        <v>8</v>
      </c>
      <c r="D136" s="180" t="s">
        <v>136</v>
      </c>
      <c r="E136" s="181" t="s">
        <v>2362</v>
      </c>
      <c r="F136" s="182" t="s">
        <v>2363</v>
      </c>
      <c r="G136" s="183" t="s">
        <v>2340</v>
      </c>
      <c r="H136" s="184">
        <v>24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41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140</v>
      </c>
      <c r="AT136" s="192" t="s">
        <v>136</v>
      </c>
      <c r="AU136" s="192" t="s">
        <v>84</v>
      </c>
      <c r="AY136" s="18" t="s">
        <v>135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84</v>
      </c>
      <c r="BK136" s="193">
        <f t="shared" si="19"/>
        <v>0</v>
      </c>
      <c r="BL136" s="18" t="s">
        <v>140</v>
      </c>
      <c r="BM136" s="192" t="s">
        <v>283</v>
      </c>
    </row>
    <row r="137" spans="2:63" s="11" customFormat="1" ht="25.9" customHeight="1">
      <c r="B137" s="166"/>
      <c r="C137" s="167"/>
      <c r="D137" s="168" t="s">
        <v>75</v>
      </c>
      <c r="E137" s="169" t="s">
        <v>1754</v>
      </c>
      <c r="F137" s="169" t="s">
        <v>2377</v>
      </c>
      <c r="G137" s="167"/>
      <c r="H137" s="167"/>
      <c r="I137" s="170"/>
      <c r="J137" s="171">
        <f>BK137</f>
        <v>0</v>
      </c>
      <c r="K137" s="167"/>
      <c r="L137" s="172"/>
      <c r="M137" s="173"/>
      <c r="N137" s="174"/>
      <c r="O137" s="174"/>
      <c r="P137" s="175">
        <f>SUM(P138:P142)</f>
        <v>0</v>
      </c>
      <c r="Q137" s="174"/>
      <c r="R137" s="175">
        <f>SUM(R138:R142)</f>
        <v>0</v>
      </c>
      <c r="S137" s="174"/>
      <c r="T137" s="176">
        <f>SUM(T138:T142)</f>
        <v>0</v>
      </c>
      <c r="AR137" s="177" t="s">
        <v>84</v>
      </c>
      <c r="AT137" s="178" t="s">
        <v>75</v>
      </c>
      <c r="AU137" s="178" t="s">
        <v>76</v>
      </c>
      <c r="AY137" s="177" t="s">
        <v>135</v>
      </c>
      <c r="BK137" s="179">
        <f>SUM(BK138:BK142)</f>
        <v>0</v>
      </c>
    </row>
    <row r="138" spans="1:65" s="2" customFormat="1" ht="16.5" customHeight="1">
      <c r="A138" s="35"/>
      <c r="B138" s="36"/>
      <c r="C138" s="244" t="s">
        <v>171</v>
      </c>
      <c r="D138" s="244" t="s">
        <v>251</v>
      </c>
      <c r="E138" s="245" t="s">
        <v>2378</v>
      </c>
      <c r="F138" s="246" t="s">
        <v>2379</v>
      </c>
      <c r="G138" s="247" t="s">
        <v>663</v>
      </c>
      <c r="H138" s="248">
        <v>1</v>
      </c>
      <c r="I138" s="249"/>
      <c r="J138" s="250">
        <f>ROUND(I138*H138,2)</f>
        <v>0</v>
      </c>
      <c r="K138" s="251"/>
      <c r="L138" s="252"/>
      <c r="M138" s="253" t="s">
        <v>1</v>
      </c>
      <c r="N138" s="254" t="s">
        <v>41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154</v>
      </c>
      <c r="AT138" s="192" t="s">
        <v>251</v>
      </c>
      <c r="AU138" s="192" t="s">
        <v>84</v>
      </c>
      <c r="AY138" s="18" t="s">
        <v>135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84</v>
      </c>
      <c r="BK138" s="193">
        <f>ROUND(I138*H138,2)</f>
        <v>0</v>
      </c>
      <c r="BL138" s="18" t="s">
        <v>140</v>
      </c>
      <c r="BM138" s="192" t="s">
        <v>289</v>
      </c>
    </row>
    <row r="139" spans="1:47" s="2" customFormat="1" ht="29.25">
      <c r="A139" s="35"/>
      <c r="B139" s="36"/>
      <c r="C139" s="37"/>
      <c r="D139" s="194" t="s">
        <v>141</v>
      </c>
      <c r="E139" s="37"/>
      <c r="F139" s="195" t="s">
        <v>2380</v>
      </c>
      <c r="G139" s="37"/>
      <c r="H139" s="37"/>
      <c r="I139" s="196"/>
      <c r="J139" s="37"/>
      <c r="K139" s="37"/>
      <c r="L139" s="40"/>
      <c r="M139" s="197"/>
      <c r="N139" s="198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141</v>
      </c>
      <c r="AU139" s="18" t="s">
        <v>84</v>
      </c>
    </row>
    <row r="140" spans="1:65" s="2" customFormat="1" ht="16.5" customHeight="1">
      <c r="A140" s="35"/>
      <c r="B140" s="36"/>
      <c r="C140" s="180" t="s">
        <v>286</v>
      </c>
      <c r="D140" s="180" t="s">
        <v>136</v>
      </c>
      <c r="E140" s="181" t="s">
        <v>2381</v>
      </c>
      <c r="F140" s="182" t="s">
        <v>2382</v>
      </c>
      <c r="G140" s="183" t="s">
        <v>663</v>
      </c>
      <c r="H140" s="184">
        <v>3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41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140</v>
      </c>
      <c r="AT140" s="192" t="s">
        <v>136</v>
      </c>
      <c r="AU140" s="192" t="s">
        <v>84</v>
      </c>
      <c r="AY140" s="18" t="s">
        <v>135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84</v>
      </c>
      <c r="BK140" s="193">
        <f>ROUND(I140*H140,2)</f>
        <v>0</v>
      </c>
      <c r="BL140" s="18" t="s">
        <v>140</v>
      </c>
      <c r="BM140" s="192" t="s">
        <v>293</v>
      </c>
    </row>
    <row r="141" spans="1:65" s="2" customFormat="1" ht="16.5" customHeight="1">
      <c r="A141" s="35"/>
      <c r="B141" s="36"/>
      <c r="C141" s="180" t="s">
        <v>177</v>
      </c>
      <c r="D141" s="180" t="s">
        <v>136</v>
      </c>
      <c r="E141" s="181" t="s">
        <v>2373</v>
      </c>
      <c r="F141" s="182" t="s">
        <v>2374</v>
      </c>
      <c r="G141" s="183" t="s">
        <v>247</v>
      </c>
      <c r="H141" s="184">
        <v>35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41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140</v>
      </c>
      <c r="AT141" s="192" t="s">
        <v>136</v>
      </c>
      <c r="AU141" s="192" t="s">
        <v>84</v>
      </c>
      <c r="AY141" s="18" t="s">
        <v>135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84</v>
      </c>
      <c r="BK141" s="193">
        <f>ROUND(I141*H141,2)</f>
        <v>0</v>
      </c>
      <c r="BL141" s="18" t="s">
        <v>140</v>
      </c>
      <c r="BM141" s="192" t="s">
        <v>298</v>
      </c>
    </row>
    <row r="142" spans="1:65" s="2" customFormat="1" ht="16.5" customHeight="1">
      <c r="A142" s="35"/>
      <c r="B142" s="36"/>
      <c r="C142" s="180" t="s">
        <v>295</v>
      </c>
      <c r="D142" s="180" t="s">
        <v>136</v>
      </c>
      <c r="E142" s="181" t="s">
        <v>2362</v>
      </c>
      <c r="F142" s="182" t="s">
        <v>2363</v>
      </c>
      <c r="G142" s="183" t="s">
        <v>2340</v>
      </c>
      <c r="H142" s="184">
        <v>8</v>
      </c>
      <c r="I142" s="185"/>
      <c r="J142" s="186">
        <f>ROUND(I142*H142,2)</f>
        <v>0</v>
      </c>
      <c r="K142" s="187"/>
      <c r="L142" s="40"/>
      <c r="M142" s="199" t="s">
        <v>1</v>
      </c>
      <c r="N142" s="200" t="s">
        <v>41</v>
      </c>
      <c r="O142" s="201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84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140</v>
      </c>
      <c r="BM142" s="192" t="s">
        <v>312</v>
      </c>
    </row>
    <row r="143" spans="1:31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56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N0hbJ78ydfF3PDytKxGQzpi5+CDbW046azfvBbwVOHZVj2iDuKqhcqU7dJ/GpwUkJlNmMvPrXrrM1bpA4CbLKQ==" saltValue="w/oZNnhVpv06LASCXI8sDB+v8OeEemKbDL7NCwa/ecNd/zoTuE/gsOtKmE8fGaE1hRUOgMUHKe/3yD2kaYdUVw==" spinCount="100000" sheet="1" objects="1" scenarios="1" formatColumns="0" formatRows="0" autoFilter="0"/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35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AT2" s="18" t="s">
        <v>104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105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4" t="str">
        <f>'Rekapitulace stavby'!K6</f>
        <v>TENISOVÝ KLUB NA OŘECHOVCE</v>
      </c>
      <c r="F7" s="315"/>
      <c r="G7" s="315"/>
      <c r="H7" s="315"/>
      <c r="L7" s="21"/>
    </row>
    <row r="8" spans="1:31" s="2" customFormat="1" ht="12" customHeight="1">
      <c r="A8" s="35"/>
      <c r="B8" s="40"/>
      <c r="C8" s="35"/>
      <c r="D8" s="113" t="s">
        <v>106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6" t="s">
        <v>2383</v>
      </c>
      <c r="F9" s="317"/>
      <c r="G9" s="317"/>
      <c r="H9" s="317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13. 4. 2022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8" t="str">
        <f>'Rekapitulace stavby'!E14</f>
        <v>Vyplň údaj</v>
      </c>
      <c r="F18" s="319"/>
      <c r="G18" s="319"/>
      <c r="H18" s="319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34</v>
      </c>
      <c r="F24" s="35"/>
      <c r="G24" s="35"/>
      <c r="H24" s="35"/>
      <c r="I24" s="113" t="s">
        <v>27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0" t="s">
        <v>1</v>
      </c>
      <c r="F27" s="320"/>
      <c r="G27" s="320"/>
      <c r="H27" s="32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ROUND((SUM(BE127:BE234)),2)</f>
        <v>0</v>
      </c>
      <c r="G33" s="35"/>
      <c r="H33" s="35"/>
      <c r="I33" s="125">
        <v>0.21</v>
      </c>
      <c r="J33" s="124">
        <f>ROUND(((SUM(BE127:BE234))*I33),2)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ROUND((SUM(BF127:BF234)),2)</f>
        <v>0</v>
      </c>
      <c r="G34" s="35"/>
      <c r="H34" s="35"/>
      <c r="I34" s="125">
        <v>0.15</v>
      </c>
      <c r="J34" s="124">
        <f>ROUND(((SUM(BF127:BF234))*I34),2)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ROUND((SUM(BG127:BG234)),2)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ROUND((SUM(BH127:BH234)),2)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ROUND((SUM(BI127:BI234)),2)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2" t="str">
        <f>E7</f>
        <v>TENISOVÝ KLUB NA OŘECHOVCE</v>
      </c>
      <c r="F85" s="313"/>
      <c r="G85" s="313"/>
      <c r="H85" s="31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0" t="str">
        <f>E9</f>
        <v>07 - Krajinářské práce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Na Ořechovce, Střešovice, 162 00 Praha 6 </v>
      </c>
      <c r="G89" s="37"/>
      <c r="H89" s="37"/>
      <c r="I89" s="30" t="s">
        <v>22</v>
      </c>
      <c r="J89" s="67" t="str">
        <f>IF(J12="","",J12)</f>
        <v>13. 4. 2022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15" customHeight="1">
      <c r="A91" s="35"/>
      <c r="B91" s="36"/>
      <c r="C91" s="30" t="s">
        <v>24</v>
      </c>
      <c r="D91" s="37"/>
      <c r="E91" s="37"/>
      <c r="F91" s="28" t="str">
        <f>E15</f>
        <v xml:space="preserve">Městská část Praha 6 </v>
      </c>
      <c r="G91" s="37"/>
      <c r="H91" s="37"/>
      <c r="I91" s="30" t="s">
        <v>30</v>
      </c>
      <c r="J91" s="33" t="str">
        <f>E21</f>
        <v>Pavel Hnilička Architects+Planners, s. r. 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>QSB, s.r.o.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111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112</v>
      </c>
    </row>
    <row r="97" spans="2:12" s="9" customFormat="1" ht="24.95" customHeight="1">
      <c r="B97" s="148"/>
      <c r="C97" s="149"/>
      <c r="D97" s="150" t="s">
        <v>2384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2" customFormat="1" ht="19.9" customHeight="1">
      <c r="B98" s="204"/>
      <c r="C98" s="205"/>
      <c r="D98" s="206" t="s">
        <v>2385</v>
      </c>
      <c r="E98" s="207"/>
      <c r="F98" s="207"/>
      <c r="G98" s="207"/>
      <c r="H98" s="207"/>
      <c r="I98" s="207"/>
      <c r="J98" s="208">
        <f>J129</f>
        <v>0</v>
      </c>
      <c r="K98" s="205"/>
      <c r="L98" s="209"/>
    </row>
    <row r="99" spans="2:12" s="9" customFormat="1" ht="24.95" customHeight="1">
      <c r="B99" s="148"/>
      <c r="C99" s="149"/>
      <c r="D99" s="150" t="s">
        <v>2386</v>
      </c>
      <c r="E99" s="151"/>
      <c r="F99" s="151"/>
      <c r="G99" s="151"/>
      <c r="H99" s="151"/>
      <c r="I99" s="151"/>
      <c r="J99" s="152">
        <f>J140</f>
        <v>0</v>
      </c>
      <c r="K99" s="149"/>
      <c r="L99" s="153"/>
    </row>
    <row r="100" spans="2:12" s="12" customFormat="1" ht="19.9" customHeight="1">
      <c r="B100" s="204"/>
      <c r="C100" s="205"/>
      <c r="D100" s="206" t="s">
        <v>2387</v>
      </c>
      <c r="E100" s="207"/>
      <c r="F100" s="207"/>
      <c r="G100" s="207"/>
      <c r="H100" s="207"/>
      <c r="I100" s="207"/>
      <c r="J100" s="208">
        <f>J141</f>
        <v>0</v>
      </c>
      <c r="K100" s="205"/>
      <c r="L100" s="209"/>
    </row>
    <row r="101" spans="2:12" s="12" customFormat="1" ht="19.9" customHeight="1">
      <c r="B101" s="204"/>
      <c r="C101" s="205"/>
      <c r="D101" s="206" t="s">
        <v>2388</v>
      </c>
      <c r="E101" s="207"/>
      <c r="F101" s="207"/>
      <c r="G101" s="207"/>
      <c r="H101" s="207"/>
      <c r="I101" s="207"/>
      <c r="J101" s="208">
        <f>J160</f>
        <v>0</v>
      </c>
      <c r="K101" s="205"/>
      <c r="L101" s="209"/>
    </row>
    <row r="102" spans="2:12" s="12" customFormat="1" ht="19.9" customHeight="1">
      <c r="B102" s="204"/>
      <c r="C102" s="205"/>
      <c r="D102" s="206" t="s">
        <v>2389</v>
      </c>
      <c r="E102" s="207"/>
      <c r="F102" s="207"/>
      <c r="G102" s="207"/>
      <c r="H102" s="207"/>
      <c r="I102" s="207"/>
      <c r="J102" s="208">
        <f>J172</f>
        <v>0</v>
      </c>
      <c r="K102" s="205"/>
      <c r="L102" s="209"/>
    </row>
    <row r="103" spans="2:12" s="12" customFormat="1" ht="19.9" customHeight="1">
      <c r="B103" s="204"/>
      <c r="C103" s="205"/>
      <c r="D103" s="206" t="s">
        <v>2390</v>
      </c>
      <c r="E103" s="207"/>
      <c r="F103" s="207"/>
      <c r="G103" s="207"/>
      <c r="H103" s="207"/>
      <c r="I103" s="207"/>
      <c r="J103" s="208">
        <f>J187</f>
        <v>0</v>
      </c>
      <c r="K103" s="205"/>
      <c r="L103" s="209"/>
    </row>
    <row r="104" spans="2:12" s="12" customFormat="1" ht="19.9" customHeight="1">
      <c r="B104" s="204"/>
      <c r="C104" s="205"/>
      <c r="D104" s="206" t="s">
        <v>2391</v>
      </c>
      <c r="E104" s="207"/>
      <c r="F104" s="207"/>
      <c r="G104" s="207"/>
      <c r="H104" s="207"/>
      <c r="I104" s="207"/>
      <c r="J104" s="208">
        <f>J188</f>
        <v>0</v>
      </c>
      <c r="K104" s="205"/>
      <c r="L104" s="209"/>
    </row>
    <row r="105" spans="2:12" s="12" customFormat="1" ht="19.9" customHeight="1">
      <c r="B105" s="204"/>
      <c r="C105" s="205"/>
      <c r="D105" s="206" t="s">
        <v>2392</v>
      </c>
      <c r="E105" s="207"/>
      <c r="F105" s="207"/>
      <c r="G105" s="207"/>
      <c r="H105" s="207"/>
      <c r="I105" s="207"/>
      <c r="J105" s="208">
        <f>J210</f>
        <v>0</v>
      </c>
      <c r="K105" s="205"/>
      <c r="L105" s="209"/>
    </row>
    <row r="106" spans="2:12" s="12" customFormat="1" ht="19.9" customHeight="1">
      <c r="B106" s="204"/>
      <c r="C106" s="205"/>
      <c r="D106" s="206" t="s">
        <v>2393</v>
      </c>
      <c r="E106" s="207"/>
      <c r="F106" s="207"/>
      <c r="G106" s="207"/>
      <c r="H106" s="207"/>
      <c r="I106" s="207"/>
      <c r="J106" s="208">
        <f>J228</f>
        <v>0</v>
      </c>
      <c r="K106" s="205"/>
      <c r="L106" s="209"/>
    </row>
    <row r="107" spans="2:12" s="12" customFormat="1" ht="19.9" customHeight="1">
      <c r="B107" s="204"/>
      <c r="C107" s="205"/>
      <c r="D107" s="206" t="s">
        <v>2394</v>
      </c>
      <c r="E107" s="207"/>
      <c r="F107" s="207"/>
      <c r="G107" s="207"/>
      <c r="H107" s="207"/>
      <c r="I107" s="207"/>
      <c r="J107" s="208">
        <f>J231</f>
        <v>0</v>
      </c>
      <c r="K107" s="205"/>
      <c r="L107" s="209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119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12" t="str">
        <f>E7</f>
        <v>TENISOVÝ KLUB NA OŘECHOVCE</v>
      </c>
      <c r="F117" s="313"/>
      <c r="G117" s="313"/>
      <c r="H117" s="313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106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00" t="str">
        <f>E9</f>
        <v>07 - Krajinářské práce</v>
      </c>
      <c r="F119" s="311"/>
      <c r="G119" s="311"/>
      <c r="H119" s="31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 xml:space="preserve">Na Ořechovce, Střešovice, 162 00 Praha 6 </v>
      </c>
      <c r="G121" s="37"/>
      <c r="H121" s="37"/>
      <c r="I121" s="30" t="s">
        <v>22</v>
      </c>
      <c r="J121" s="67" t="str">
        <f>IF(J12="","",J12)</f>
        <v>13. 4. 2022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40.15" customHeight="1">
      <c r="A123" s="35"/>
      <c r="B123" s="36"/>
      <c r="C123" s="30" t="s">
        <v>24</v>
      </c>
      <c r="D123" s="37"/>
      <c r="E123" s="37"/>
      <c r="F123" s="28" t="str">
        <f>E15</f>
        <v xml:space="preserve">Městská část Praha 6 </v>
      </c>
      <c r="G123" s="37"/>
      <c r="H123" s="37"/>
      <c r="I123" s="30" t="s">
        <v>30</v>
      </c>
      <c r="J123" s="33" t="str">
        <f>E21</f>
        <v>Pavel Hnilička Architects+Planners, s. r. 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28</v>
      </c>
      <c r="D124" s="37"/>
      <c r="E124" s="37"/>
      <c r="F124" s="28" t="str">
        <f>IF(E18="","",E18)</f>
        <v>Vyplň údaj</v>
      </c>
      <c r="G124" s="37"/>
      <c r="H124" s="37"/>
      <c r="I124" s="30" t="s">
        <v>33</v>
      </c>
      <c r="J124" s="33" t="str">
        <f>E24</f>
        <v>QSB,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120</v>
      </c>
      <c r="D126" s="157" t="s">
        <v>61</v>
      </c>
      <c r="E126" s="157" t="s">
        <v>57</v>
      </c>
      <c r="F126" s="157" t="s">
        <v>58</v>
      </c>
      <c r="G126" s="157" t="s">
        <v>121</v>
      </c>
      <c r="H126" s="157" t="s">
        <v>122</v>
      </c>
      <c r="I126" s="157" t="s">
        <v>123</v>
      </c>
      <c r="J126" s="158" t="s">
        <v>110</v>
      </c>
      <c r="K126" s="159" t="s">
        <v>124</v>
      </c>
      <c r="L126" s="160"/>
      <c r="M126" s="76" t="s">
        <v>1</v>
      </c>
      <c r="N126" s="77" t="s">
        <v>40</v>
      </c>
      <c r="O126" s="77" t="s">
        <v>125</v>
      </c>
      <c r="P126" s="77" t="s">
        <v>126</v>
      </c>
      <c r="Q126" s="77" t="s">
        <v>127</v>
      </c>
      <c r="R126" s="77" t="s">
        <v>128</v>
      </c>
      <c r="S126" s="77" t="s">
        <v>129</v>
      </c>
      <c r="T126" s="78" t="s">
        <v>130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131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P128+P140</f>
        <v>0</v>
      </c>
      <c r="Q127" s="80"/>
      <c r="R127" s="163">
        <f>R128+R140</f>
        <v>0</v>
      </c>
      <c r="S127" s="80"/>
      <c r="T127" s="164">
        <f>T128+T140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75</v>
      </c>
      <c r="AU127" s="18" t="s">
        <v>112</v>
      </c>
      <c r="BK127" s="165">
        <f>BK128+BK140</f>
        <v>0</v>
      </c>
    </row>
    <row r="128" spans="2:63" s="11" customFormat="1" ht="25.9" customHeight="1">
      <c r="B128" s="166"/>
      <c r="C128" s="167"/>
      <c r="D128" s="168" t="s">
        <v>75</v>
      </c>
      <c r="E128" s="169" t="s">
        <v>1735</v>
      </c>
      <c r="F128" s="169" t="s">
        <v>2395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</f>
        <v>0</v>
      </c>
      <c r="Q128" s="174"/>
      <c r="R128" s="175">
        <f>R129</f>
        <v>0</v>
      </c>
      <c r="S128" s="174"/>
      <c r="T128" s="176">
        <f>T129</f>
        <v>0</v>
      </c>
      <c r="AR128" s="177" t="s">
        <v>84</v>
      </c>
      <c r="AT128" s="178" t="s">
        <v>75</v>
      </c>
      <c r="AU128" s="178" t="s">
        <v>76</v>
      </c>
      <c r="AY128" s="177" t="s">
        <v>135</v>
      </c>
      <c r="BK128" s="179">
        <f>BK129</f>
        <v>0</v>
      </c>
    </row>
    <row r="129" spans="2:63" s="11" customFormat="1" ht="22.9" customHeight="1">
      <c r="B129" s="166"/>
      <c r="C129" s="167"/>
      <c r="D129" s="168" t="s">
        <v>75</v>
      </c>
      <c r="E129" s="210" t="s">
        <v>1737</v>
      </c>
      <c r="F129" s="210" t="s">
        <v>2396</v>
      </c>
      <c r="G129" s="167"/>
      <c r="H129" s="167"/>
      <c r="I129" s="170"/>
      <c r="J129" s="211">
        <f>BK129</f>
        <v>0</v>
      </c>
      <c r="K129" s="167"/>
      <c r="L129" s="172"/>
      <c r="M129" s="173"/>
      <c r="N129" s="174"/>
      <c r="O129" s="174"/>
      <c r="P129" s="175">
        <f>SUM(P130:P139)</f>
        <v>0</v>
      </c>
      <c r="Q129" s="174"/>
      <c r="R129" s="175">
        <f>SUM(R130:R139)</f>
        <v>0</v>
      </c>
      <c r="S129" s="174"/>
      <c r="T129" s="176">
        <f>SUM(T130:T139)</f>
        <v>0</v>
      </c>
      <c r="AR129" s="177" t="s">
        <v>84</v>
      </c>
      <c r="AT129" s="178" t="s">
        <v>75</v>
      </c>
      <c r="AU129" s="178" t="s">
        <v>84</v>
      </c>
      <c r="AY129" s="177" t="s">
        <v>135</v>
      </c>
      <c r="BK129" s="179">
        <f>SUM(BK130:BK139)</f>
        <v>0</v>
      </c>
    </row>
    <row r="130" spans="1:65" s="2" customFormat="1" ht="24.2" customHeight="1">
      <c r="A130" s="35"/>
      <c r="B130" s="36"/>
      <c r="C130" s="180" t="s">
        <v>84</v>
      </c>
      <c r="D130" s="180" t="s">
        <v>136</v>
      </c>
      <c r="E130" s="181" t="s">
        <v>2397</v>
      </c>
      <c r="F130" s="182" t="s">
        <v>2398</v>
      </c>
      <c r="G130" s="183" t="s">
        <v>663</v>
      </c>
      <c r="H130" s="184">
        <v>1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41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140</v>
      </c>
      <c r="AT130" s="192" t="s">
        <v>136</v>
      </c>
      <c r="AU130" s="192" t="s">
        <v>86</v>
      </c>
      <c r="AY130" s="18" t="s">
        <v>135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84</v>
      </c>
      <c r="BK130" s="193">
        <f>ROUND(I130*H130,2)</f>
        <v>0</v>
      </c>
      <c r="BL130" s="18" t="s">
        <v>140</v>
      </c>
      <c r="BM130" s="192" t="s">
        <v>86</v>
      </c>
    </row>
    <row r="131" spans="1:47" s="2" customFormat="1" ht="29.25">
      <c r="A131" s="35"/>
      <c r="B131" s="36"/>
      <c r="C131" s="37"/>
      <c r="D131" s="194" t="s">
        <v>141</v>
      </c>
      <c r="E131" s="37"/>
      <c r="F131" s="195" t="s">
        <v>2399</v>
      </c>
      <c r="G131" s="37"/>
      <c r="H131" s="37"/>
      <c r="I131" s="196"/>
      <c r="J131" s="37"/>
      <c r="K131" s="37"/>
      <c r="L131" s="40"/>
      <c r="M131" s="197"/>
      <c r="N131" s="198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141</v>
      </c>
      <c r="AU131" s="18" t="s">
        <v>86</v>
      </c>
    </row>
    <row r="132" spans="1:65" s="2" customFormat="1" ht="37.9" customHeight="1">
      <c r="A132" s="35"/>
      <c r="B132" s="36"/>
      <c r="C132" s="180" t="s">
        <v>86</v>
      </c>
      <c r="D132" s="180" t="s">
        <v>136</v>
      </c>
      <c r="E132" s="181" t="s">
        <v>2400</v>
      </c>
      <c r="F132" s="182" t="s">
        <v>2401</v>
      </c>
      <c r="G132" s="183" t="s">
        <v>663</v>
      </c>
      <c r="H132" s="184">
        <v>1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41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140</v>
      </c>
      <c r="AT132" s="192" t="s">
        <v>136</v>
      </c>
      <c r="AU132" s="192" t="s">
        <v>86</v>
      </c>
      <c r="AY132" s="18" t="s">
        <v>135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84</v>
      </c>
      <c r="BK132" s="193">
        <f>ROUND(I132*H132,2)</f>
        <v>0</v>
      </c>
      <c r="BL132" s="18" t="s">
        <v>140</v>
      </c>
      <c r="BM132" s="192" t="s">
        <v>140</v>
      </c>
    </row>
    <row r="133" spans="1:65" s="2" customFormat="1" ht="33" customHeight="1">
      <c r="A133" s="35"/>
      <c r="B133" s="36"/>
      <c r="C133" s="180" t="s">
        <v>146</v>
      </c>
      <c r="D133" s="180" t="s">
        <v>136</v>
      </c>
      <c r="E133" s="181" t="s">
        <v>2402</v>
      </c>
      <c r="F133" s="182" t="s">
        <v>2403</v>
      </c>
      <c r="G133" s="183" t="s">
        <v>269</v>
      </c>
      <c r="H133" s="184">
        <v>0.502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41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140</v>
      </c>
      <c r="AT133" s="192" t="s">
        <v>136</v>
      </c>
      <c r="AU133" s="192" t="s">
        <v>86</v>
      </c>
      <c r="AY133" s="18" t="s">
        <v>135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84</v>
      </c>
      <c r="BK133" s="193">
        <f>ROUND(I133*H133,2)</f>
        <v>0</v>
      </c>
      <c r="BL133" s="18" t="s">
        <v>140</v>
      </c>
      <c r="BM133" s="192" t="s">
        <v>150</v>
      </c>
    </row>
    <row r="134" spans="2:51" s="14" customFormat="1" ht="12">
      <c r="B134" s="222"/>
      <c r="C134" s="223"/>
      <c r="D134" s="194" t="s">
        <v>237</v>
      </c>
      <c r="E134" s="224" t="s">
        <v>1</v>
      </c>
      <c r="F134" s="225" t="s">
        <v>2404</v>
      </c>
      <c r="G134" s="223"/>
      <c r="H134" s="226">
        <v>0.502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237</v>
      </c>
      <c r="AU134" s="232" t="s">
        <v>86</v>
      </c>
      <c r="AV134" s="14" t="s">
        <v>86</v>
      </c>
      <c r="AW134" s="14" t="s">
        <v>32</v>
      </c>
      <c r="AX134" s="14" t="s">
        <v>76</v>
      </c>
      <c r="AY134" s="232" t="s">
        <v>135</v>
      </c>
    </row>
    <row r="135" spans="2:51" s="15" customFormat="1" ht="12">
      <c r="B135" s="233"/>
      <c r="C135" s="234"/>
      <c r="D135" s="194" t="s">
        <v>237</v>
      </c>
      <c r="E135" s="235" t="s">
        <v>1</v>
      </c>
      <c r="F135" s="236" t="s">
        <v>240</v>
      </c>
      <c r="G135" s="234"/>
      <c r="H135" s="237">
        <v>0.502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237</v>
      </c>
      <c r="AU135" s="243" t="s">
        <v>86</v>
      </c>
      <c r="AV135" s="15" t="s">
        <v>140</v>
      </c>
      <c r="AW135" s="15" t="s">
        <v>32</v>
      </c>
      <c r="AX135" s="15" t="s">
        <v>84</v>
      </c>
      <c r="AY135" s="243" t="s">
        <v>135</v>
      </c>
    </row>
    <row r="136" spans="1:65" s="2" customFormat="1" ht="33" customHeight="1">
      <c r="A136" s="35"/>
      <c r="B136" s="36"/>
      <c r="C136" s="180" t="s">
        <v>140</v>
      </c>
      <c r="D136" s="180" t="s">
        <v>136</v>
      </c>
      <c r="E136" s="181" t="s">
        <v>2405</v>
      </c>
      <c r="F136" s="182" t="s">
        <v>2406</v>
      </c>
      <c r="G136" s="183" t="s">
        <v>269</v>
      </c>
      <c r="H136" s="184">
        <v>0.502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41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140</v>
      </c>
      <c r="AT136" s="192" t="s">
        <v>136</v>
      </c>
      <c r="AU136" s="192" t="s">
        <v>86</v>
      </c>
      <c r="AY136" s="18" t="s">
        <v>135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84</v>
      </c>
      <c r="BK136" s="193">
        <f>ROUND(I136*H136,2)</f>
        <v>0</v>
      </c>
      <c r="BL136" s="18" t="s">
        <v>140</v>
      </c>
      <c r="BM136" s="192" t="s">
        <v>154</v>
      </c>
    </row>
    <row r="137" spans="1:65" s="2" customFormat="1" ht="37.9" customHeight="1">
      <c r="A137" s="35"/>
      <c r="B137" s="36"/>
      <c r="C137" s="180" t="s">
        <v>134</v>
      </c>
      <c r="D137" s="180" t="s">
        <v>136</v>
      </c>
      <c r="E137" s="181" t="s">
        <v>2407</v>
      </c>
      <c r="F137" s="182" t="s">
        <v>2408</v>
      </c>
      <c r="G137" s="183" t="s">
        <v>269</v>
      </c>
      <c r="H137" s="184">
        <v>73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41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140</v>
      </c>
      <c r="AT137" s="192" t="s">
        <v>136</v>
      </c>
      <c r="AU137" s="192" t="s">
        <v>86</v>
      </c>
      <c r="AY137" s="18" t="s">
        <v>135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84</v>
      </c>
      <c r="BK137" s="193">
        <f>ROUND(I137*H137,2)</f>
        <v>0</v>
      </c>
      <c r="BL137" s="18" t="s">
        <v>140</v>
      </c>
      <c r="BM137" s="192" t="s">
        <v>157</v>
      </c>
    </row>
    <row r="138" spans="1:47" s="2" customFormat="1" ht="19.5">
      <c r="A138" s="35"/>
      <c r="B138" s="36"/>
      <c r="C138" s="37"/>
      <c r="D138" s="194" t="s">
        <v>141</v>
      </c>
      <c r="E138" s="37"/>
      <c r="F138" s="195" t="s">
        <v>2409</v>
      </c>
      <c r="G138" s="37"/>
      <c r="H138" s="37"/>
      <c r="I138" s="196"/>
      <c r="J138" s="37"/>
      <c r="K138" s="37"/>
      <c r="L138" s="40"/>
      <c r="M138" s="197"/>
      <c r="N138" s="198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141</v>
      </c>
      <c r="AU138" s="18" t="s">
        <v>86</v>
      </c>
    </row>
    <row r="139" spans="1:65" s="2" customFormat="1" ht="24.2" customHeight="1">
      <c r="A139" s="35"/>
      <c r="B139" s="36"/>
      <c r="C139" s="180" t="s">
        <v>150</v>
      </c>
      <c r="D139" s="180" t="s">
        <v>136</v>
      </c>
      <c r="E139" s="181" t="s">
        <v>2410</v>
      </c>
      <c r="F139" s="182" t="s">
        <v>2411</v>
      </c>
      <c r="G139" s="183" t="s">
        <v>254</v>
      </c>
      <c r="H139" s="184">
        <v>0.5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41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140</v>
      </c>
      <c r="AT139" s="192" t="s">
        <v>136</v>
      </c>
      <c r="AU139" s="192" t="s">
        <v>86</v>
      </c>
      <c r="AY139" s="18" t="s">
        <v>135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84</v>
      </c>
      <c r="BK139" s="193">
        <f>ROUND(I139*H139,2)</f>
        <v>0</v>
      </c>
      <c r="BL139" s="18" t="s">
        <v>140</v>
      </c>
      <c r="BM139" s="192" t="s">
        <v>162</v>
      </c>
    </row>
    <row r="140" spans="2:63" s="11" customFormat="1" ht="25.9" customHeight="1">
      <c r="B140" s="166"/>
      <c r="C140" s="167"/>
      <c r="D140" s="168" t="s">
        <v>75</v>
      </c>
      <c r="E140" s="169" t="s">
        <v>1754</v>
      </c>
      <c r="F140" s="169" t="s">
        <v>2412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P141+P160+P172+P187+P188+P210+P228+P231</f>
        <v>0</v>
      </c>
      <c r="Q140" s="174"/>
      <c r="R140" s="175">
        <f>R141+R160+R172+R187+R188+R210+R228+R231</f>
        <v>0</v>
      </c>
      <c r="S140" s="174"/>
      <c r="T140" s="176">
        <f>T141+T160+T172+T187+T188+T210+T228+T231</f>
        <v>0</v>
      </c>
      <c r="AR140" s="177" t="s">
        <v>84</v>
      </c>
      <c r="AT140" s="178" t="s">
        <v>75</v>
      </c>
      <c r="AU140" s="178" t="s">
        <v>76</v>
      </c>
      <c r="AY140" s="177" t="s">
        <v>135</v>
      </c>
      <c r="BK140" s="179">
        <f>BK141+BK160+BK172+BK187+BK188+BK210+BK228+BK231</f>
        <v>0</v>
      </c>
    </row>
    <row r="141" spans="2:63" s="11" customFormat="1" ht="22.9" customHeight="1">
      <c r="B141" s="166"/>
      <c r="C141" s="167"/>
      <c r="D141" s="168" t="s">
        <v>75</v>
      </c>
      <c r="E141" s="210" t="s">
        <v>1764</v>
      </c>
      <c r="F141" s="210" t="s">
        <v>2413</v>
      </c>
      <c r="G141" s="167"/>
      <c r="H141" s="167"/>
      <c r="I141" s="170"/>
      <c r="J141" s="211">
        <f>BK141</f>
        <v>0</v>
      </c>
      <c r="K141" s="167"/>
      <c r="L141" s="172"/>
      <c r="M141" s="173"/>
      <c r="N141" s="174"/>
      <c r="O141" s="174"/>
      <c r="P141" s="175">
        <f>SUM(P142:P159)</f>
        <v>0</v>
      </c>
      <c r="Q141" s="174"/>
      <c r="R141" s="175">
        <f>SUM(R142:R159)</f>
        <v>0</v>
      </c>
      <c r="S141" s="174"/>
      <c r="T141" s="176">
        <f>SUM(T142:T159)</f>
        <v>0</v>
      </c>
      <c r="AR141" s="177" t="s">
        <v>84</v>
      </c>
      <c r="AT141" s="178" t="s">
        <v>75</v>
      </c>
      <c r="AU141" s="178" t="s">
        <v>84</v>
      </c>
      <c r="AY141" s="177" t="s">
        <v>135</v>
      </c>
      <c r="BK141" s="179">
        <f>SUM(BK142:BK159)</f>
        <v>0</v>
      </c>
    </row>
    <row r="142" spans="1:65" s="2" customFormat="1" ht="16.5" customHeight="1">
      <c r="A142" s="35"/>
      <c r="B142" s="36"/>
      <c r="C142" s="180" t="s">
        <v>165</v>
      </c>
      <c r="D142" s="180" t="s">
        <v>136</v>
      </c>
      <c r="E142" s="181" t="s">
        <v>2414</v>
      </c>
      <c r="F142" s="182" t="s">
        <v>2415</v>
      </c>
      <c r="G142" s="183" t="s">
        <v>663</v>
      </c>
      <c r="H142" s="184">
        <v>1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41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140</v>
      </c>
      <c r="AT142" s="192" t="s">
        <v>136</v>
      </c>
      <c r="AU142" s="192" t="s">
        <v>86</v>
      </c>
      <c r="AY142" s="18" t="s">
        <v>135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84</v>
      </c>
      <c r="BK142" s="193">
        <f>ROUND(I142*H142,2)</f>
        <v>0</v>
      </c>
      <c r="BL142" s="18" t="s">
        <v>140</v>
      </c>
      <c r="BM142" s="192" t="s">
        <v>167</v>
      </c>
    </row>
    <row r="143" spans="1:47" s="2" customFormat="1" ht="29.25">
      <c r="A143" s="35"/>
      <c r="B143" s="36"/>
      <c r="C143" s="37"/>
      <c r="D143" s="194" t="s">
        <v>141</v>
      </c>
      <c r="E143" s="37"/>
      <c r="F143" s="195" t="s">
        <v>2416</v>
      </c>
      <c r="G143" s="37"/>
      <c r="H143" s="37"/>
      <c r="I143" s="196"/>
      <c r="J143" s="37"/>
      <c r="K143" s="37"/>
      <c r="L143" s="40"/>
      <c r="M143" s="197"/>
      <c r="N143" s="198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141</v>
      </c>
      <c r="AU143" s="18" t="s">
        <v>86</v>
      </c>
    </row>
    <row r="144" spans="1:65" s="2" customFormat="1" ht="16.5" customHeight="1">
      <c r="A144" s="35"/>
      <c r="B144" s="36"/>
      <c r="C144" s="180" t="s">
        <v>154</v>
      </c>
      <c r="D144" s="180" t="s">
        <v>136</v>
      </c>
      <c r="E144" s="181" t="s">
        <v>2417</v>
      </c>
      <c r="F144" s="182" t="s">
        <v>2418</v>
      </c>
      <c r="G144" s="183" t="s">
        <v>236</v>
      </c>
      <c r="H144" s="184">
        <v>1</v>
      </c>
      <c r="I144" s="185"/>
      <c r="J144" s="186">
        <f aca="true" t="shared" si="0" ref="J144:J159">ROUND(I144*H144,2)</f>
        <v>0</v>
      </c>
      <c r="K144" s="187"/>
      <c r="L144" s="40"/>
      <c r="M144" s="188" t="s">
        <v>1</v>
      </c>
      <c r="N144" s="189" t="s">
        <v>41</v>
      </c>
      <c r="O144" s="72"/>
      <c r="P144" s="190">
        <f aca="true" t="shared" si="1" ref="P144:P159">O144*H144</f>
        <v>0</v>
      </c>
      <c r="Q144" s="190">
        <v>0</v>
      </c>
      <c r="R144" s="190">
        <f aca="true" t="shared" si="2" ref="R144:R159">Q144*H144</f>
        <v>0</v>
      </c>
      <c r="S144" s="190">
        <v>0</v>
      </c>
      <c r="T144" s="191">
        <f aca="true" t="shared" si="3" ref="T144:T159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140</v>
      </c>
      <c r="AT144" s="192" t="s">
        <v>136</v>
      </c>
      <c r="AU144" s="192" t="s">
        <v>86</v>
      </c>
      <c r="AY144" s="18" t="s">
        <v>135</v>
      </c>
      <c r="BE144" s="193">
        <f aca="true" t="shared" si="4" ref="BE144:BE159">IF(N144="základní",J144,0)</f>
        <v>0</v>
      </c>
      <c r="BF144" s="193">
        <f aca="true" t="shared" si="5" ref="BF144:BF159">IF(N144="snížená",J144,0)</f>
        <v>0</v>
      </c>
      <c r="BG144" s="193">
        <f aca="true" t="shared" si="6" ref="BG144:BG159">IF(N144="zákl. přenesená",J144,0)</f>
        <v>0</v>
      </c>
      <c r="BH144" s="193">
        <f aca="true" t="shared" si="7" ref="BH144:BH159">IF(N144="sníž. přenesená",J144,0)</f>
        <v>0</v>
      </c>
      <c r="BI144" s="193">
        <f aca="true" t="shared" si="8" ref="BI144:BI159">IF(N144="nulová",J144,0)</f>
        <v>0</v>
      </c>
      <c r="BJ144" s="18" t="s">
        <v>84</v>
      </c>
      <c r="BK144" s="193">
        <f aca="true" t="shared" si="9" ref="BK144:BK159">ROUND(I144*H144,2)</f>
        <v>0</v>
      </c>
      <c r="BL144" s="18" t="s">
        <v>140</v>
      </c>
      <c r="BM144" s="192" t="s">
        <v>171</v>
      </c>
    </row>
    <row r="145" spans="1:65" s="2" customFormat="1" ht="24.2" customHeight="1">
      <c r="A145" s="35"/>
      <c r="B145" s="36"/>
      <c r="C145" s="180" t="s">
        <v>174</v>
      </c>
      <c r="D145" s="180" t="s">
        <v>136</v>
      </c>
      <c r="E145" s="181" t="s">
        <v>2419</v>
      </c>
      <c r="F145" s="182" t="s">
        <v>2420</v>
      </c>
      <c r="G145" s="183" t="s">
        <v>663</v>
      </c>
      <c r="H145" s="184">
        <v>1</v>
      </c>
      <c r="I145" s="185"/>
      <c r="J145" s="186">
        <f t="shared" si="0"/>
        <v>0</v>
      </c>
      <c r="K145" s="187"/>
      <c r="L145" s="40"/>
      <c r="M145" s="188" t="s">
        <v>1</v>
      </c>
      <c r="N145" s="189" t="s">
        <v>41</v>
      </c>
      <c r="O145" s="72"/>
      <c r="P145" s="190">
        <f t="shared" si="1"/>
        <v>0</v>
      </c>
      <c r="Q145" s="190">
        <v>0</v>
      </c>
      <c r="R145" s="190">
        <f t="shared" si="2"/>
        <v>0</v>
      </c>
      <c r="S145" s="190">
        <v>0</v>
      </c>
      <c r="T145" s="191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140</v>
      </c>
      <c r="AT145" s="192" t="s">
        <v>136</v>
      </c>
      <c r="AU145" s="192" t="s">
        <v>86</v>
      </c>
      <c r="AY145" s="18" t="s">
        <v>135</v>
      </c>
      <c r="BE145" s="193">
        <f t="shared" si="4"/>
        <v>0</v>
      </c>
      <c r="BF145" s="193">
        <f t="shared" si="5"/>
        <v>0</v>
      </c>
      <c r="BG145" s="193">
        <f t="shared" si="6"/>
        <v>0</v>
      </c>
      <c r="BH145" s="193">
        <f t="shared" si="7"/>
        <v>0</v>
      </c>
      <c r="BI145" s="193">
        <f t="shared" si="8"/>
        <v>0</v>
      </c>
      <c r="BJ145" s="18" t="s">
        <v>84</v>
      </c>
      <c r="BK145" s="193">
        <f t="shared" si="9"/>
        <v>0</v>
      </c>
      <c r="BL145" s="18" t="s">
        <v>140</v>
      </c>
      <c r="BM145" s="192" t="s">
        <v>177</v>
      </c>
    </row>
    <row r="146" spans="1:65" s="2" customFormat="1" ht="16.5" customHeight="1">
      <c r="A146" s="35"/>
      <c r="B146" s="36"/>
      <c r="C146" s="180" t="s">
        <v>157</v>
      </c>
      <c r="D146" s="180" t="s">
        <v>136</v>
      </c>
      <c r="E146" s="181" t="s">
        <v>2421</v>
      </c>
      <c r="F146" s="182" t="s">
        <v>2422</v>
      </c>
      <c r="G146" s="183" t="s">
        <v>236</v>
      </c>
      <c r="H146" s="184">
        <v>0.77</v>
      </c>
      <c r="I146" s="185"/>
      <c r="J146" s="186">
        <f t="shared" si="0"/>
        <v>0</v>
      </c>
      <c r="K146" s="187"/>
      <c r="L146" s="40"/>
      <c r="M146" s="188" t="s">
        <v>1</v>
      </c>
      <c r="N146" s="189" t="s">
        <v>41</v>
      </c>
      <c r="O146" s="72"/>
      <c r="P146" s="190">
        <f t="shared" si="1"/>
        <v>0</v>
      </c>
      <c r="Q146" s="190">
        <v>0</v>
      </c>
      <c r="R146" s="190">
        <f t="shared" si="2"/>
        <v>0</v>
      </c>
      <c r="S146" s="190">
        <v>0</v>
      </c>
      <c r="T146" s="191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140</v>
      </c>
      <c r="AT146" s="192" t="s">
        <v>136</v>
      </c>
      <c r="AU146" s="192" t="s">
        <v>86</v>
      </c>
      <c r="AY146" s="18" t="s">
        <v>135</v>
      </c>
      <c r="BE146" s="193">
        <f t="shared" si="4"/>
        <v>0</v>
      </c>
      <c r="BF146" s="193">
        <f t="shared" si="5"/>
        <v>0</v>
      </c>
      <c r="BG146" s="193">
        <f t="shared" si="6"/>
        <v>0</v>
      </c>
      <c r="BH146" s="193">
        <f t="shared" si="7"/>
        <v>0</v>
      </c>
      <c r="BI146" s="193">
        <f t="shared" si="8"/>
        <v>0</v>
      </c>
      <c r="BJ146" s="18" t="s">
        <v>84</v>
      </c>
      <c r="BK146" s="193">
        <f t="shared" si="9"/>
        <v>0</v>
      </c>
      <c r="BL146" s="18" t="s">
        <v>140</v>
      </c>
      <c r="BM146" s="192" t="s">
        <v>181</v>
      </c>
    </row>
    <row r="147" spans="1:65" s="2" customFormat="1" ht="16.5" customHeight="1">
      <c r="A147" s="35"/>
      <c r="B147" s="36"/>
      <c r="C147" s="180" t="s">
        <v>183</v>
      </c>
      <c r="D147" s="180" t="s">
        <v>136</v>
      </c>
      <c r="E147" s="181" t="s">
        <v>2423</v>
      </c>
      <c r="F147" s="182" t="s">
        <v>2424</v>
      </c>
      <c r="G147" s="183" t="s">
        <v>2425</v>
      </c>
      <c r="H147" s="184">
        <v>0.77</v>
      </c>
      <c r="I147" s="185"/>
      <c r="J147" s="186">
        <f t="shared" si="0"/>
        <v>0</v>
      </c>
      <c r="K147" s="187"/>
      <c r="L147" s="40"/>
      <c r="M147" s="188" t="s">
        <v>1</v>
      </c>
      <c r="N147" s="189" t="s">
        <v>41</v>
      </c>
      <c r="O147" s="72"/>
      <c r="P147" s="190">
        <f t="shared" si="1"/>
        <v>0</v>
      </c>
      <c r="Q147" s="190">
        <v>0</v>
      </c>
      <c r="R147" s="190">
        <f t="shared" si="2"/>
        <v>0</v>
      </c>
      <c r="S147" s="190">
        <v>0</v>
      </c>
      <c r="T147" s="191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140</v>
      </c>
      <c r="AT147" s="192" t="s">
        <v>136</v>
      </c>
      <c r="AU147" s="192" t="s">
        <v>86</v>
      </c>
      <c r="AY147" s="18" t="s">
        <v>135</v>
      </c>
      <c r="BE147" s="193">
        <f t="shared" si="4"/>
        <v>0</v>
      </c>
      <c r="BF147" s="193">
        <f t="shared" si="5"/>
        <v>0</v>
      </c>
      <c r="BG147" s="193">
        <f t="shared" si="6"/>
        <v>0</v>
      </c>
      <c r="BH147" s="193">
        <f t="shared" si="7"/>
        <v>0</v>
      </c>
      <c r="BI147" s="193">
        <f t="shared" si="8"/>
        <v>0</v>
      </c>
      <c r="BJ147" s="18" t="s">
        <v>84</v>
      </c>
      <c r="BK147" s="193">
        <f t="shared" si="9"/>
        <v>0</v>
      </c>
      <c r="BL147" s="18" t="s">
        <v>140</v>
      </c>
      <c r="BM147" s="192" t="s">
        <v>186</v>
      </c>
    </row>
    <row r="148" spans="1:65" s="2" customFormat="1" ht="24.2" customHeight="1">
      <c r="A148" s="35"/>
      <c r="B148" s="36"/>
      <c r="C148" s="180" t="s">
        <v>162</v>
      </c>
      <c r="D148" s="180" t="s">
        <v>136</v>
      </c>
      <c r="E148" s="181" t="s">
        <v>2426</v>
      </c>
      <c r="F148" s="182" t="s">
        <v>2427</v>
      </c>
      <c r="G148" s="183" t="s">
        <v>236</v>
      </c>
      <c r="H148" s="184">
        <v>1.6</v>
      </c>
      <c r="I148" s="185"/>
      <c r="J148" s="186">
        <f t="shared" si="0"/>
        <v>0</v>
      </c>
      <c r="K148" s="187"/>
      <c r="L148" s="40"/>
      <c r="M148" s="188" t="s">
        <v>1</v>
      </c>
      <c r="N148" s="189" t="s">
        <v>41</v>
      </c>
      <c r="O148" s="72"/>
      <c r="P148" s="190">
        <f t="shared" si="1"/>
        <v>0</v>
      </c>
      <c r="Q148" s="190">
        <v>0</v>
      </c>
      <c r="R148" s="190">
        <f t="shared" si="2"/>
        <v>0</v>
      </c>
      <c r="S148" s="190">
        <v>0</v>
      </c>
      <c r="T148" s="191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140</v>
      </c>
      <c r="AT148" s="192" t="s">
        <v>136</v>
      </c>
      <c r="AU148" s="192" t="s">
        <v>86</v>
      </c>
      <c r="AY148" s="18" t="s">
        <v>135</v>
      </c>
      <c r="BE148" s="193">
        <f t="shared" si="4"/>
        <v>0</v>
      </c>
      <c r="BF148" s="193">
        <f t="shared" si="5"/>
        <v>0</v>
      </c>
      <c r="BG148" s="193">
        <f t="shared" si="6"/>
        <v>0</v>
      </c>
      <c r="BH148" s="193">
        <f t="shared" si="7"/>
        <v>0</v>
      </c>
      <c r="BI148" s="193">
        <f t="shared" si="8"/>
        <v>0</v>
      </c>
      <c r="BJ148" s="18" t="s">
        <v>84</v>
      </c>
      <c r="BK148" s="193">
        <f t="shared" si="9"/>
        <v>0</v>
      </c>
      <c r="BL148" s="18" t="s">
        <v>140</v>
      </c>
      <c r="BM148" s="192" t="s">
        <v>189</v>
      </c>
    </row>
    <row r="149" spans="1:65" s="2" customFormat="1" ht="24.2" customHeight="1">
      <c r="A149" s="35"/>
      <c r="B149" s="36"/>
      <c r="C149" s="180" t="s">
        <v>193</v>
      </c>
      <c r="D149" s="180" t="s">
        <v>136</v>
      </c>
      <c r="E149" s="181" t="s">
        <v>2428</v>
      </c>
      <c r="F149" s="182" t="s">
        <v>2429</v>
      </c>
      <c r="G149" s="183" t="s">
        <v>236</v>
      </c>
      <c r="H149" s="184">
        <v>0.8</v>
      </c>
      <c r="I149" s="185"/>
      <c r="J149" s="186">
        <f t="shared" si="0"/>
        <v>0</v>
      </c>
      <c r="K149" s="187"/>
      <c r="L149" s="40"/>
      <c r="M149" s="188" t="s">
        <v>1</v>
      </c>
      <c r="N149" s="189" t="s">
        <v>41</v>
      </c>
      <c r="O149" s="72"/>
      <c r="P149" s="190">
        <f t="shared" si="1"/>
        <v>0</v>
      </c>
      <c r="Q149" s="190">
        <v>0</v>
      </c>
      <c r="R149" s="190">
        <f t="shared" si="2"/>
        <v>0</v>
      </c>
      <c r="S149" s="190">
        <v>0</v>
      </c>
      <c r="T149" s="191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140</v>
      </c>
      <c r="AT149" s="192" t="s">
        <v>136</v>
      </c>
      <c r="AU149" s="192" t="s">
        <v>86</v>
      </c>
      <c r="AY149" s="18" t="s">
        <v>135</v>
      </c>
      <c r="BE149" s="193">
        <f t="shared" si="4"/>
        <v>0</v>
      </c>
      <c r="BF149" s="193">
        <f t="shared" si="5"/>
        <v>0</v>
      </c>
      <c r="BG149" s="193">
        <f t="shared" si="6"/>
        <v>0</v>
      </c>
      <c r="BH149" s="193">
        <f t="shared" si="7"/>
        <v>0</v>
      </c>
      <c r="BI149" s="193">
        <f t="shared" si="8"/>
        <v>0</v>
      </c>
      <c r="BJ149" s="18" t="s">
        <v>84</v>
      </c>
      <c r="BK149" s="193">
        <f t="shared" si="9"/>
        <v>0</v>
      </c>
      <c r="BL149" s="18" t="s">
        <v>140</v>
      </c>
      <c r="BM149" s="192" t="s">
        <v>197</v>
      </c>
    </row>
    <row r="150" spans="1:65" s="2" customFormat="1" ht="24.2" customHeight="1">
      <c r="A150" s="35"/>
      <c r="B150" s="36"/>
      <c r="C150" s="180" t="s">
        <v>167</v>
      </c>
      <c r="D150" s="180" t="s">
        <v>136</v>
      </c>
      <c r="E150" s="181" t="s">
        <v>2430</v>
      </c>
      <c r="F150" s="182" t="s">
        <v>2431</v>
      </c>
      <c r="G150" s="183" t="s">
        <v>663</v>
      </c>
      <c r="H150" s="184">
        <v>1</v>
      </c>
      <c r="I150" s="185"/>
      <c r="J150" s="186">
        <f t="shared" si="0"/>
        <v>0</v>
      </c>
      <c r="K150" s="187"/>
      <c r="L150" s="40"/>
      <c r="M150" s="188" t="s">
        <v>1</v>
      </c>
      <c r="N150" s="189" t="s">
        <v>41</v>
      </c>
      <c r="O150" s="72"/>
      <c r="P150" s="190">
        <f t="shared" si="1"/>
        <v>0</v>
      </c>
      <c r="Q150" s="190">
        <v>0</v>
      </c>
      <c r="R150" s="190">
        <f t="shared" si="2"/>
        <v>0</v>
      </c>
      <c r="S150" s="190">
        <v>0</v>
      </c>
      <c r="T150" s="191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140</v>
      </c>
      <c r="AT150" s="192" t="s">
        <v>136</v>
      </c>
      <c r="AU150" s="192" t="s">
        <v>86</v>
      </c>
      <c r="AY150" s="18" t="s">
        <v>135</v>
      </c>
      <c r="BE150" s="193">
        <f t="shared" si="4"/>
        <v>0</v>
      </c>
      <c r="BF150" s="193">
        <f t="shared" si="5"/>
        <v>0</v>
      </c>
      <c r="BG150" s="193">
        <f t="shared" si="6"/>
        <v>0</v>
      </c>
      <c r="BH150" s="193">
        <f t="shared" si="7"/>
        <v>0</v>
      </c>
      <c r="BI150" s="193">
        <f t="shared" si="8"/>
        <v>0</v>
      </c>
      <c r="BJ150" s="18" t="s">
        <v>84</v>
      </c>
      <c r="BK150" s="193">
        <f t="shared" si="9"/>
        <v>0</v>
      </c>
      <c r="BL150" s="18" t="s">
        <v>140</v>
      </c>
      <c r="BM150" s="192" t="s">
        <v>201</v>
      </c>
    </row>
    <row r="151" spans="1:65" s="2" customFormat="1" ht="21.75" customHeight="1">
      <c r="A151" s="35"/>
      <c r="B151" s="36"/>
      <c r="C151" s="180" t="s">
        <v>8</v>
      </c>
      <c r="D151" s="180" t="s">
        <v>136</v>
      </c>
      <c r="E151" s="181" t="s">
        <v>2432</v>
      </c>
      <c r="F151" s="182" t="s">
        <v>2433</v>
      </c>
      <c r="G151" s="183" t="s">
        <v>247</v>
      </c>
      <c r="H151" s="184">
        <v>6</v>
      </c>
      <c r="I151" s="185"/>
      <c r="J151" s="186">
        <f t="shared" si="0"/>
        <v>0</v>
      </c>
      <c r="K151" s="187"/>
      <c r="L151" s="40"/>
      <c r="M151" s="188" t="s">
        <v>1</v>
      </c>
      <c r="N151" s="189" t="s">
        <v>41</v>
      </c>
      <c r="O151" s="72"/>
      <c r="P151" s="190">
        <f t="shared" si="1"/>
        <v>0</v>
      </c>
      <c r="Q151" s="190">
        <v>0</v>
      </c>
      <c r="R151" s="190">
        <f t="shared" si="2"/>
        <v>0</v>
      </c>
      <c r="S151" s="190">
        <v>0</v>
      </c>
      <c r="T151" s="191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140</v>
      </c>
      <c r="AT151" s="192" t="s">
        <v>136</v>
      </c>
      <c r="AU151" s="192" t="s">
        <v>86</v>
      </c>
      <c r="AY151" s="18" t="s">
        <v>135</v>
      </c>
      <c r="BE151" s="193">
        <f t="shared" si="4"/>
        <v>0</v>
      </c>
      <c r="BF151" s="193">
        <f t="shared" si="5"/>
        <v>0</v>
      </c>
      <c r="BG151" s="193">
        <f t="shared" si="6"/>
        <v>0</v>
      </c>
      <c r="BH151" s="193">
        <f t="shared" si="7"/>
        <v>0</v>
      </c>
      <c r="BI151" s="193">
        <f t="shared" si="8"/>
        <v>0</v>
      </c>
      <c r="BJ151" s="18" t="s">
        <v>84</v>
      </c>
      <c r="BK151" s="193">
        <f t="shared" si="9"/>
        <v>0</v>
      </c>
      <c r="BL151" s="18" t="s">
        <v>140</v>
      </c>
      <c r="BM151" s="192" t="s">
        <v>283</v>
      </c>
    </row>
    <row r="152" spans="1:65" s="2" customFormat="1" ht="21.75" customHeight="1">
      <c r="A152" s="35"/>
      <c r="B152" s="36"/>
      <c r="C152" s="180" t="s">
        <v>171</v>
      </c>
      <c r="D152" s="180" t="s">
        <v>136</v>
      </c>
      <c r="E152" s="181" t="s">
        <v>2434</v>
      </c>
      <c r="F152" s="182" t="s">
        <v>2435</v>
      </c>
      <c r="G152" s="183" t="s">
        <v>663</v>
      </c>
      <c r="H152" s="184">
        <v>1</v>
      </c>
      <c r="I152" s="185"/>
      <c r="J152" s="186">
        <f t="shared" si="0"/>
        <v>0</v>
      </c>
      <c r="K152" s="187"/>
      <c r="L152" s="40"/>
      <c r="M152" s="188" t="s">
        <v>1</v>
      </c>
      <c r="N152" s="189" t="s">
        <v>41</v>
      </c>
      <c r="O152" s="72"/>
      <c r="P152" s="190">
        <f t="shared" si="1"/>
        <v>0</v>
      </c>
      <c r="Q152" s="190">
        <v>0</v>
      </c>
      <c r="R152" s="190">
        <f t="shared" si="2"/>
        <v>0</v>
      </c>
      <c r="S152" s="190">
        <v>0</v>
      </c>
      <c r="T152" s="191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140</v>
      </c>
      <c r="AT152" s="192" t="s">
        <v>136</v>
      </c>
      <c r="AU152" s="192" t="s">
        <v>86</v>
      </c>
      <c r="AY152" s="18" t="s">
        <v>135</v>
      </c>
      <c r="BE152" s="193">
        <f t="shared" si="4"/>
        <v>0</v>
      </c>
      <c r="BF152" s="193">
        <f t="shared" si="5"/>
        <v>0</v>
      </c>
      <c r="BG152" s="193">
        <f t="shared" si="6"/>
        <v>0</v>
      </c>
      <c r="BH152" s="193">
        <f t="shared" si="7"/>
        <v>0</v>
      </c>
      <c r="BI152" s="193">
        <f t="shared" si="8"/>
        <v>0</v>
      </c>
      <c r="BJ152" s="18" t="s">
        <v>84</v>
      </c>
      <c r="BK152" s="193">
        <f t="shared" si="9"/>
        <v>0</v>
      </c>
      <c r="BL152" s="18" t="s">
        <v>140</v>
      </c>
      <c r="BM152" s="192" t="s">
        <v>289</v>
      </c>
    </row>
    <row r="153" spans="1:65" s="2" customFormat="1" ht="21.75" customHeight="1">
      <c r="A153" s="35"/>
      <c r="B153" s="36"/>
      <c r="C153" s="180" t="s">
        <v>286</v>
      </c>
      <c r="D153" s="180" t="s">
        <v>136</v>
      </c>
      <c r="E153" s="181" t="s">
        <v>2436</v>
      </c>
      <c r="F153" s="182" t="s">
        <v>2437</v>
      </c>
      <c r="G153" s="183" t="s">
        <v>2005</v>
      </c>
      <c r="H153" s="184">
        <v>0.2</v>
      </c>
      <c r="I153" s="185"/>
      <c r="J153" s="186">
        <f t="shared" si="0"/>
        <v>0</v>
      </c>
      <c r="K153" s="187"/>
      <c r="L153" s="40"/>
      <c r="M153" s="188" t="s">
        <v>1</v>
      </c>
      <c r="N153" s="189" t="s">
        <v>41</v>
      </c>
      <c r="O153" s="72"/>
      <c r="P153" s="190">
        <f t="shared" si="1"/>
        <v>0</v>
      </c>
      <c r="Q153" s="190">
        <v>0</v>
      </c>
      <c r="R153" s="190">
        <f t="shared" si="2"/>
        <v>0</v>
      </c>
      <c r="S153" s="190">
        <v>0</v>
      </c>
      <c r="T153" s="191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140</v>
      </c>
      <c r="AT153" s="192" t="s">
        <v>136</v>
      </c>
      <c r="AU153" s="192" t="s">
        <v>86</v>
      </c>
      <c r="AY153" s="18" t="s">
        <v>135</v>
      </c>
      <c r="BE153" s="193">
        <f t="shared" si="4"/>
        <v>0</v>
      </c>
      <c r="BF153" s="193">
        <f t="shared" si="5"/>
        <v>0</v>
      </c>
      <c r="BG153" s="193">
        <f t="shared" si="6"/>
        <v>0</v>
      </c>
      <c r="BH153" s="193">
        <f t="shared" si="7"/>
        <v>0</v>
      </c>
      <c r="BI153" s="193">
        <f t="shared" si="8"/>
        <v>0</v>
      </c>
      <c r="BJ153" s="18" t="s">
        <v>84</v>
      </c>
      <c r="BK153" s="193">
        <f t="shared" si="9"/>
        <v>0</v>
      </c>
      <c r="BL153" s="18" t="s">
        <v>140</v>
      </c>
      <c r="BM153" s="192" t="s">
        <v>293</v>
      </c>
    </row>
    <row r="154" spans="1:65" s="2" customFormat="1" ht="24.2" customHeight="1">
      <c r="A154" s="35"/>
      <c r="B154" s="36"/>
      <c r="C154" s="180" t="s">
        <v>177</v>
      </c>
      <c r="D154" s="180" t="s">
        <v>136</v>
      </c>
      <c r="E154" s="181" t="s">
        <v>2438</v>
      </c>
      <c r="F154" s="182" t="s">
        <v>2439</v>
      </c>
      <c r="G154" s="183" t="s">
        <v>2425</v>
      </c>
      <c r="H154" s="184">
        <v>0.6</v>
      </c>
      <c r="I154" s="185"/>
      <c r="J154" s="186">
        <f t="shared" si="0"/>
        <v>0</v>
      </c>
      <c r="K154" s="187"/>
      <c r="L154" s="40"/>
      <c r="M154" s="188" t="s">
        <v>1</v>
      </c>
      <c r="N154" s="189" t="s">
        <v>41</v>
      </c>
      <c r="O154" s="72"/>
      <c r="P154" s="190">
        <f t="shared" si="1"/>
        <v>0</v>
      </c>
      <c r="Q154" s="190">
        <v>0</v>
      </c>
      <c r="R154" s="190">
        <f t="shared" si="2"/>
        <v>0</v>
      </c>
      <c r="S154" s="190">
        <v>0</v>
      </c>
      <c r="T154" s="191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140</v>
      </c>
      <c r="AT154" s="192" t="s">
        <v>136</v>
      </c>
      <c r="AU154" s="192" t="s">
        <v>86</v>
      </c>
      <c r="AY154" s="18" t="s">
        <v>135</v>
      </c>
      <c r="BE154" s="193">
        <f t="shared" si="4"/>
        <v>0</v>
      </c>
      <c r="BF154" s="193">
        <f t="shared" si="5"/>
        <v>0</v>
      </c>
      <c r="BG154" s="193">
        <f t="shared" si="6"/>
        <v>0</v>
      </c>
      <c r="BH154" s="193">
        <f t="shared" si="7"/>
        <v>0</v>
      </c>
      <c r="BI154" s="193">
        <f t="shared" si="8"/>
        <v>0</v>
      </c>
      <c r="BJ154" s="18" t="s">
        <v>84</v>
      </c>
      <c r="BK154" s="193">
        <f t="shared" si="9"/>
        <v>0</v>
      </c>
      <c r="BL154" s="18" t="s">
        <v>140</v>
      </c>
      <c r="BM154" s="192" t="s">
        <v>298</v>
      </c>
    </row>
    <row r="155" spans="1:65" s="2" customFormat="1" ht="21.75" customHeight="1">
      <c r="A155" s="35"/>
      <c r="B155" s="36"/>
      <c r="C155" s="180" t="s">
        <v>295</v>
      </c>
      <c r="D155" s="180" t="s">
        <v>136</v>
      </c>
      <c r="E155" s="181" t="s">
        <v>2440</v>
      </c>
      <c r="F155" s="182" t="s">
        <v>2441</v>
      </c>
      <c r="G155" s="183" t="s">
        <v>269</v>
      </c>
      <c r="H155" s="184">
        <v>0.8</v>
      </c>
      <c r="I155" s="185"/>
      <c r="J155" s="186">
        <f t="shared" si="0"/>
        <v>0</v>
      </c>
      <c r="K155" s="187"/>
      <c r="L155" s="40"/>
      <c r="M155" s="188" t="s">
        <v>1</v>
      </c>
      <c r="N155" s="189" t="s">
        <v>41</v>
      </c>
      <c r="O155" s="72"/>
      <c r="P155" s="190">
        <f t="shared" si="1"/>
        <v>0</v>
      </c>
      <c r="Q155" s="190">
        <v>0</v>
      </c>
      <c r="R155" s="190">
        <f t="shared" si="2"/>
        <v>0</v>
      </c>
      <c r="S155" s="190">
        <v>0</v>
      </c>
      <c r="T155" s="191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140</v>
      </c>
      <c r="AT155" s="192" t="s">
        <v>136</v>
      </c>
      <c r="AU155" s="192" t="s">
        <v>86</v>
      </c>
      <c r="AY155" s="18" t="s">
        <v>135</v>
      </c>
      <c r="BE155" s="193">
        <f t="shared" si="4"/>
        <v>0</v>
      </c>
      <c r="BF155" s="193">
        <f t="shared" si="5"/>
        <v>0</v>
      </c>
      <c r="BG155" s="193">
        <f t="shared" si="6"/>
        <v>0</v>
      </c>
      <c r="BH155" s="193">
        <f t="shared" si="7"/>
        <v>0</v>
      </c>
      <c r="BI155" s="193">
        <f t="shared" si="8"/>
        <v>0</v>
      </c>
      <c r="BJ155" s="18" t="s">
        <v>84</v>
      </c>
      <c r="BK155" s="193">
        <f t="shared" si="9"/>
        <v>0</v>
      </c>
      <c r="BL155" s="18" t="s">
        <v>140</v>
      </c>
      <c r="BM155" s="192" t="s">
        <v>312</v>
      </c>
    </row>
    <row r="156" spans="1:65" s="2" customFormat="1" ht="16.5" customHeight="1">
      <c r="A156" s="35"/>
      <c r="B156" s="36"/>
      <c r="C156" s="180" t="s">
        <v>181</v>
      </c>
      <c r="D156" s="180" t="s">
        <v>136</v>
      </c>
      <c r="E156" s="181" t="s">
        <v>2442</v>
      </c>
      <c r="F156" s="182" t="s">
        <v>2443</v>
      </c>
      <c r="G156" s="183" t="s">
        <v>236</v>
      </c>
      <c r="H156" s="184">
        <v>0.08</v>
      </c>
      <c r="I156" s="185"/>
      <c r="J156" s="186">
        <f t="shared" si="0"/>
        <v>0</v>
      </c>
      <c r="K156" s="187"/>
      <c r="L156" s="40"/>
      <c r="M156" s="188" t="s">
        <v>1</v>
      </c>
      <c r="N156" s="189" t="s">
        <v>41</v>
      </c>
      <c r="O156" s="72"/>
      <c r="P156" s="190">
        <f t="shared" si="1"/>
        <v>0</v>
      </c>
      <c r="Q156" s="190">
        <v>0</v>
      </c>
      <c r="R156" s="190">
        <f t="shared" si="2"/>
        <v>0</v>
      </c>
      <c r="S156" s="190">
        <v>0</v>
      </c>
      <c r="T156" s="191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140</v>
      </c>
      <c r="AT156" s="192" t="s">
        <v>136</v>
      </c>
      <c r="AU156" s="192" t="s">
        <v>86</v>
      </c>
      <c r="AY156" s="18" t="s">
        <v>135</v>
      </c>
      <c r="BE156" s="193">
        <f t="shared" si="4"/>
        <v>0</v>
      </c>
      <c r="BF156" s="193">
        <f t="shared" si="5"/>
        <v>0</v>
      </c>
      <c r="BG156" s="193">
        <f t="shared" si="6"/>
        <v>0</v>
      </c>
      <c r="BH156" s="193">
        <f t="shared" si="7"/>
        <v>0</v>
      </c>
      <c r="BI156" s="193">
        <f t="shared" si="8"/>
        <v>0</v>
      </c>
      <c r="BJ156" s="18" t="s">
        <v>84</v>
      </c>
      <c r="BK156" s="193">
        <f t="shared" si="9"/>
        <v>0</v>
      </c>
      <c r="BL156" s="18" t="s">
        <v>140</v>
      </c>
      <c r="BM156" s="192" t="s">
        <v>317</v>
      </c>
    </row>
    <row r="157" spans="1:65" s="2" customFormat="1" ht="16.5" customHeight="1">
      <c r="A157" s="35"/>
      <c r="B157" s="36"/>
      <c r="C157" s="180" t="s">
        <v>7</v>
      </c>
      <c r="D157" s="180" t="s">
        <v>136</v>
      </c>
      <c r="E157" s="181" t="s">
        <v>2444</v>
      </c>
      <c r="F157" s="182" t="s">
        <v>2445</v>
      </c>
      <c r="G157" s="183" t="s">
        <v>663</v>
      </c>
      <c r="H157" s="184">
        <v>1</v>
      </c>
      <c r="I157" s="185"/>
      <c r="J157" s="186">
        <f t="shared" si="0"/>
        <v>0</v>
      </c>
      <c r="K157" s="187"/>
      <c r="L157" s="40"/>
      <c r="M157" s="188" t="s">
        <v>1</v>
      </c>
      <c r="N157" s="189" t="s">
        <v>41</v>
      </c>
      <c r="O157" s="72"/>
      <c r="P157" s="190">
        <f t="shared" si="1"/>
        <v>0</v>
      </c>
      <c r="Q157" s="190">
        <v>0</v>
      </c>
      <c r="R157" s="190">
        <f t="shared" si="2"/>
        <v>0</v>
      </c>
      <c r="S157" s="190">
        <v>0</v>
      </c>
      <c r="T157" s="191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140</v>
      </c>
      <c r="AT157" s="192" t="s">
        <v>136</v>
      </c>
      <c r="AU157" s="192" t="s">
        <v>86</v>
      </c>
      <c r="AY157" s="18" t="s">
        <v>135</v>
      </c>
      <c r="BE157" s="193">
        <f t="shared" si="4"/>
        <v>0</v>
      </c>
      <c r="BF157" s="193">
        <f t="shared" si="5"/>
        <v>0</v>
      </c>
      <c r="BG157" s="193">
        <f t="shared" si="6"/>
        <v>0</v>
      </c>
      <c r="BH157" s="193">
        <f t="shared" si="7"/>
        <v>0</v>
      </c>
      <c r="BI157" s="193">
        <f t="shared" si="8"/>
        <v>0</v>
      </c>
      <c r="BJ157" s="18" t="s">
        <v>84</v>
      </c>
      <c r="BK157" s="193">
        <f t="shared" si="9"/>
        <v>0</v>
      </c>
      <c r="BL157" s="18" t="s">
        <v>140</v>
      </c>
      <c r="BM157" s="192" t="s">
        <v>322</v>
      </c>
    </row>
    <row r="158" spans="1:65" s="2" customFormat="1" ht="16.5" customHeight="1">
      <c r="A158" s="35"/>
      <c r="B158" s="36"/>
      <c r="C158" s="180" t="s">
        <v>186</v>
      </c>
      <c r="D158" s="180" t="s">
        <v>136</v>
      </c>
      <c r="E158" s="181" t="s">
        <v>2446</v>
      </c>
      <c r="F158" s="182" t="s">
        <v>2447</v>
      </c>
      <c r="G158" s="183" t="s">
        <v>236</v>
      </c>
      <c r="H158" s="184">
        <v>0.1</v>
      </c>
      <c r="I158" s="185"/>
      <c r="J158" s="186">
        <f t="shared" si="0"/>
        <v>0</v>
      </c>
      <c r="K158" s="187"/>
      <c r="L158" s="40"/>
      <c r="M158" s="188" t="s">
        <v>1</v>
      </c>
      <c r="N158" s="189" t="s">
        <v>41</v>
      </c>
      <c r="O158" s="72"/>
      <c r="P158" s="190">
        <f t="shared" si="1"/>
        <v>0</v>
      </c>
      <c r="Q158" s="190">
        <v>0</v>
      </c>
      <c r="R158" s="190">
        <f t="shared" si="2"/>
        <v>0</v>
      </c>
      <c r="S158" s="190">
        <v>0</v>
      </c>
      <c r="T158" s="191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140</v>
      </c>
      <c r="AT158" s="192" t="s">
        <v>136</v>
      </c>
      <c r="AU158" s="192" t="s">
        <v>86</v>
      </c>
      <c r="AY158" s="18" t="s">
        <v>135</v>
      </c>
      <c r="BE158" s="193">
        <f t="shared" si="4"/>
        <v>0</v>
      </c>
      <c r="BF158" s="193">
        <f t="shared" si="5"/>
        <v>0</v>
      </c>
      <c r="BG158" s="193">
        <f t="shared" si="6"/>
        <v>0</v>
      </c>
      <c r="BH158" s="193">
        <f t="shared" si="7"/>
        <v>0</v>
      </c>
      <c r="BI158" s="193">
        <f t="shared" si="8"/>
        <v>0</v>
      </c>
      <c r="BJ158" s="18" t="s">
        <v>84</v>
      </c>
      <c r="BK158" s="193">
        <f t="shared" si="9"/>
        <v>0</v>
      </c>
      <c r="BL158" s="18" t="s">
        <v>140</v>
      </c>
      <c r="BM158" s="192" t="s">
        <v>330</v>
      </c>
    </row>
    <row r="159" spans="1:65" s="2" customFormat="1" ht="16.5" customHeight="1">
      <c r="A159" s="35"/>
      <c r="B159" s="36"/>
      <c r="C159" s="180" t="s">
        <v>327</v>
      </c>
      <c r="D159" s="180" t="s">
        <v>136</v>
      </c>
      <c r="E159" s="181" t="s">
        <v>2448</v>
      </c>
      <c r="F159" s="182" t="s">
        <v>2449</v>
      </c>
      <c r="G159" s="183" t="s">
        <v>254</v>
      </c>
      <c r="H159" s="184">
        <v>3.766</v>
      </c>
      <c r="I159" s="185"/>
      <c r="J159" s="186">
        <f t="shared" si="0"/>
        <v>0</v>
      </c>
      <c r="K159" s="187"/>
      <c r="L159" s="40"/>
      <c r="M159" s="188" t="s">
        <v>1</v>
      </c>
      <c r="N159" s="189" t="s">
        <v>41</v>
      </c>
      <c r="O159" s="72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140</v>
      </c>
      <c r="AT159" s="192" t="s">
        <v>136</v>
      </c>
      <c r="AU159" s="192" t="s">
        <v>86</v>
      </c>
      <c r="AY159" s="18" t="s">
        <v>135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18" t="s">
        <v>84</v>
      </c>
      <c r="BK159" s="193">
        <f t="shared" si="9"/>
        <v>0</v>
      </c>
      <c r="BL159" s="18" t="s">
        <v>140</v>
      </c>
      <c r="BM159" s="192" t="s">
        <v>335</v>
      </c>
    </row>
    <row r="160" spans="2:63" s="11" customFormat="1" ht="22.9" customHeight="1">
      <c r="B160" s="166"/>
      <c r="C160" s="167"/>
      <c r="D160" s="168" t="s">
        <v>75</v>
      </c>
      <c r="E160" s="210" t="s">
        <v>1766</v>
      </c>
      <c r="F160" s="210" t="s">
        <v>2450</v>
      </c>
      <c r="G160" s="167"/>
      <c r="H160" s="167"/>
      <c r="I160" s="170"/>
      <c r="J160" s="211">
        <f>BK160</f>
        <v>0</v>
      </c>
      <c r="K160" s="167"/>
      <c r="L160" s="172"/>
      <c r="M160" s="173"/>
      <c r="N160" s="174"/>
      <c r="O160" s="174"/>
      <c r="P160" s="175">
        <f>SUM(P161:P171)</f>
        <v>0</v>
      </c>
      <c r="Q160" s="174"/>
      <c r="R160" s="175">
        <f>SUM(R161:R171)</f>
        <v>0</v>
      </c>
      <c r="S160" s="174"/>
      <c r="T160" s="176">
        <f>SUM(T161:T171)</f>
        <v>0</v>
      </c>
      <c r="AR160" s="177" t="s">
        <v>84</v>
      </c>
      <c r="AT160" s="178" t="s">
        <v>75</v>
      </c>
      <c r="AU160" s="178" t="s">
        <v>84</v>
      </c>
      <c r="AY160" s="177" t="s">
        <v>135</v>
      </c>
      <c r="BK160" s="179">
        <f>SUM(BK161:BK171)</f>
        <v>0</v>
      </c>
    </row>
    <row r="161" spans="1:65" s="2" customFormat="1" ht="21.75" customHeight="1">
      <c r="A161" s="35"/>
      <c r="B161" s="36"/>
      <c r="C161" s="180" t="s">
        <v>189</v>
      </c>
      <c r="D161" s="180" t="s">
        <v>136</v>
      </c>
      <c r="E161" s="181" t="s">
        <v>2451</v>
      </c>
      <c r="F161" s="182" t="s">
        <v>2452</v>
      </c>
      <c r="G161" s="183" t="s">
        <v>663</v>
      </c>
      <c r="H161" s="184">
        <v>8</v>
      </c>
      <c r="I161" s="185"/>
      <c r="J161" s="186">
        <f aca="true" t="shared" si="10" ref="J161:J171">ROUND(I161*H161,2)</f>
        <v>0</v>
      </c>
      <c r="K161" s="187"/>
      <c r="L161" s="40"/>
      <c r="M161" s="188" t="s">
        <v>1</v>
      </c>
      <c r="N161" s="189" t="s">
        <v>41</v>
      </c>
      <c r="O161" s="72"/>
      <c r="P161" s="190">
        <f aca="true" t="shared" si="11" ref="P161:P171">O161*H161</f>
        <v>0</v>
      </c>
      <c r="Q161" s="190">
        <v>0</v>
      </c>
      <c r="R161" s="190">
        <f aca="true" t="shared" si="12" ref="R161:R171">Q161*H161</f>
        <v>0</v>
      </c>
      <c r="S161" s="190">
        <v>0</v>
      </c>
      <c r="T161" s="191">
        <f aca="true" t="shared" si="13" ref="T161:T171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140</v>
      </c>
      <c r="AT161" s="192" t="s">
        <v>136</v>
      </c>
      <c r="AU161" s="192" t="s">
        <v>86</v>
      </c>
      <c r="AY161" s="18" t="s">
        <v>135</v>
      </c>
      <c r="BE161" s="193">
        <f aca="true" t="shared" si="14" ref="BE161:BE171">IF(N161="základní",J161,0)</f>
        <v>0</v>
      </c>
      <c r="BF161" s="193">
        <f aca="true" t="shared" si="15" ref="BF161:BF171">IF(N161="snížená",J161,0)</f>
        <v>0</v>
      </c>
      <c r="BG161" s="193">
        <f aca="true" t="shared" si="16" ref="BG161:BG171">IF(N161="zákl. přenesená",J161,0)</f>
        <v>0</v>
      </c>
      <c r="BH161" s="193">
        <f aca="true" t="shared" si="17" ref="BH161:BH171">IF(N161="sníž. přenesená",J161,0)</f>
        <v>0</v>
      </c>
      <c r="BI161" s="193">
        <f aca="true" t="shared" si="18" ref="BI161:BI171">IF(N161="nulová",J161,0)</f>
        <v>0</v>
      </c>
      <c r="BJ161" s="18" t="s">
        <v>84</v>
      </c>
      <c r="BK161" s="193">
        <f aca="true" t="shared" si="19" ref="BK161:BK171">ROUND(I161*H161,2)</f>
        <v>0</v>
      </c>
      <c r="BL161" s="18" t="s">
        <v>140</v>
      </c>
      <c r="BM161" s="192" t="s">
        <v>339</v>
      </c>
    </row>
    <row r="162" spans="1:65" s="2" customFormat="1" ht="16.5" customHeight="1">
      <c r="A162" s="35"/>
      <c r="B162" s="36"/>
      <c r="C162" s="180" t="s">
        <v>336</v>
      </c>
      <c r="D162" s="180" t="s">
        <v>136</v>
      </c>
      <c r="E162" s="181" t="s">
        <v>2453</v>
      </c>
      <c r="F162" s="182" t="s">
        <v>2454</v>
      </c>
      <c r="G162" s="183" t="s">
        <v>231</v>
      </c>
      <c r="H162" s="184">
        <v>1</v>
      </c>
      <c r="I162" s="185"/>
      <c r="J162" s="186">
        <f t="shared" si="10"/>
        <v>0</v>
      </c>
      <c r="K162" s="187"/>
      <c r="L162" s="40"/>
      <c r="M162" s="188" t="s">
        <v>1</v>
      </c>
      <c r="N162" s="189" t="s">
        <v>41</v>
      </c>
      <c r="O162" s="72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140</v>
      </c>
      <c r="AT162" s="192" t="s">
        <v>136</v>
      </c>
      <c r="AU162" s="192" t="s">
        <v>86</v>
      </c>
      <c r="AY162" s="18" t="s">
        <v>135</v>
      </c>
      <c r="BE162" s="193">
        <f t="shared" si="14"/>
        <v>0</v>
      </c>
      <c r="BF162" s="193">
        <f t="shared" si="15"/>
        <v>0</v>
      </c>
      <c r="BG162" s="193">
        <f t="shared" si="16"/>
        <v>0</v>
      </c>
      <c r="BH162" s="193">
        <f t="shared" si="17"/>
        <v>0</v>
      </c>
      <c r="BI162" s="193">
        <f t="shared" si="18"/>
        <v>0</v>
      </c>
      <c r="BJ162" s="18" t="s">
        <v>84</v>
      </c>
      <c r="BK162" s="193">
        <f t="shared" si="19"/>
        <v>0</v>
      </c>
      <c r="BL162" s="18" t="s">
        <v>140</v>
      </c>
      <c r="BM162" s="192" t="s">
        <v>344</v>
      </c>
    </row>
    <row r="163" spans="1:65" s="2" customFormat="1" ht="16.5" customHeight="1">
      <c r="A163" s="35"/>
      <c r="B163" s="36"/>
      <c r="C163" s="180" t="s">
        <v>197</v>
      </c>
      <c r="D163" s="180" t="s">
        <v>136</v>
      </c>
      <c r="E163" s="181" t="s">
        <v>2455</v>
      </c>
      <c r="F163" s="182" t="s">
        <v>2456</v>
      </c>
      <c r="G163" s="183" t="s">
        <v>663</v>
      </c>
      <c r="H163" s="184">
        <v>8</v>
      </c>
      <c r="I163" s="185"/>
      <c r="J163" s="186">
        <f t="shared" si="10"/>
        <v>0</v>
      </c>
      <c r="K163" s="187"/>
      <c r="L163" s="40"/>
      <c r="M163" s="188" t="s">
        <v>1</v>
      </c>
      <c r="N163" s="189" t="s">
        <v>41</v>
      </c>
      <c r="O163" s="72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140</v>
      </c>
      <c r="AT163" s="192" t="s">
        <v>136</v>
      </c>
      <c r="AU163" s="192" t="s">
        <v>86</v>
      </c>
      <c r="AY163" s="18" t="s">
        <v>135</v>
      </c>
      <c r="BE163" s="193">
        <f t="shared" si="14"/>
        <v>0</v>
      </c>
      <c r="BF163" s="193">
        <f t="shared" si="15"/>
        <v>0</v>
      </c>
      <c r="BG163" s="193">
        <f t="shared" si="16"/>
        <v>0</v>
      </c>
      <c r="BH163" s="193">
        <f t="shared" si="17"/>
        <v>0</v>
      </c>
      <c r="BI163" s="193">
        <f t="shared" si="18"/>
        <v>0</v>
      </c>
      <c r="BJ163" s="18" t="s">
        <v>84</v>
      </c>
      <c r="BK163" s="193">
        <f t="shared" si="19"/>
        <v>0</v>
      </c>
      <c r="BL163" s="18" t="s">
        <v>140</v>
      </c>
      <c r="BM163" s="192" t="s">
        <v>356</v>
      </c>
    </row>
    <row r="164" spans="1:65" s="2" customFormat="1" ht="24.2" customHeight="1">
      <c r="A164" s="35"/>
      <c r="B164" s="36"/>
      <c r="C164" s="180" t="s">
        <v>353</v>
      </c>
      <c r="D164" s="180" t="s">
        <v>136</v>
      </c>
      <c r="E164" s="181" t="s">
        <v>2457</v>
      </c>
      <c r="F164" s="182" t="s">
        <v>2458</v>
      </c>
      <c r="G164" s="183" t="s">
        <v>236</v>
      </c>
      <c r="H164" s="184">
        <v>0.22</v>
      </c>
      <c r="I164" s="185"/>
      <c r="J164" s="186">
        <f t="shared" si="10"/>
        <v>0</v>
      </c>
      <c r="K164" s="187"/>
      <c r="L164" s="40"/>
      <c r="M164" s="188" t="s">
        <v>1</v>
      </c>
      <c r="N164" s="189" t="s">
        <v>41</v>
      </c>
      <c r="O164" s="72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140</v>
      </c>
      <c r="AT164" s="192" t="s">
        <v>136</v>
      </c>
      <c r="AU164" s="192" t="s">
        <v>86</v>
      </c>
      <c r="AY164" s="18" t="s">
        <v>135</v>
      </c>
      <c r="BE164" s="193">
        <f t="shared" si="14"/>
        <v>0</v>
      </c>
      <c r="BF164" s="193">
        <f t="shared" si="15"/>
        <v>0</v>
      </c>
      <c r="BG164" s="193">
        <f t="shared" si="16"/>
        <v>0</v>
      </c>
      <c r="BH164" s="193">
        <f t="shared" si="17"/>
        <v>0</v>
      </c>
      <c r="BI164" s="193">
        <f t="shared" si="18"/>
        <v>0</v>
      </c>
      <c r="BJ164" s="18" t="s">
        <v>84</v>
      </c>
      <c r="BK164" s="193">
        <f t="shared" si="19"/>
        <v>0</v>
      </c>
      <c r="BL164" s="18" t="s">
        <v>140</v>
      </c>
      <c r="BM164" s="192" t="s">
        <v>365</v>
      </c>
    </row>
    <row r="165" spans="1:65" s="2" customFormat="1" ht="24.2" customHeight="1">
      <c r="A165" s="35"/>
      <c r="B165" s="36"/>
      <c r="C165" s="180" t="s">
        <v>201</v>
      </c>
      <c r="D165" s="180" t="s">
        <v>136</v>
      </c>
      <c r="E165" s="181" t="s">
        <v>2459</v>
      </c>
      <c r="F165" s="182" t="s">
        <v>2460</v>
      </c>
      <c r="G165" s="183" t="s">
        <v>236</v>
      </c>
      <c r="H165" s="184">
        <v>0.22</v>
      </c>
      <c r="I165" s="185"/>
      <c r="J165" s="186">
        <f t="shared" si="10"/>
        <v>0</v>
      </c>
      <c r="K165" s="187"/>
      <c r="L165" s="40"/>
      <c r="M165" s="188" t="s">
        <v>1</v>
      </c>
      <c r="N165" s="189" t="s">
        <v>41</v>
      </c>
      <c r="O165" s="72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140</v>
      </c>
      <c r="AT165" s="192" t="s">
        <v>136</v>
      </c>
      <c r="AU165" s="192" t="s">
        <v>86</v>
      </c>
      <c r="AY165" s="18" t="s">
        <v>135</v>
      </c>
      <c r="BE165" s="193">
        <f t="shared" si="14"/>
        <v>0</v>
      </c>
      <c r="BF165" s="193">
        <f t="shared" si="15"/>
        <v>0</v>
      </c>
      <c r="BG165" s="193">
        <f t="shared" si="16"/>
        <v>0</v>
      </c>
      <c r="BH165" s="193">
        <f t="shared" si="17"/>
        <v>0</v>
      </c>
      <c r="BI165" s="193">
        <f t="shared" si="18"/>
        <v>0</v>
      </c>
      <c r="BJ165" s="18" t="s">
        <v>84</v>
      </c>
      <c r="BK165" s="193">
        <f t="shared" si="19"/>
        <v>0</v>
      </c>
      <c r="BL165" s="18" t="s">
        <v>140</v>
      </c>
      <c r="BM165" s="192" t="s">
        <v>369</v>
      </c>
    </row>
    <row r="166" spans="1:65" s="2" customFormat="1" ht="16.5" customHeight="1">
      <c r="A166" s="35"/>
      <c r="B166" s="36"/>
      <c r="C166" s="180" t="s">
        <v>366</v>
      </c>
      <c r="D166" s="180" t="s">
        <v>136</v>
      </c>
      <c r="E166" s="181" t="s">
        <v>2461</v>
      </c>
      <c r="F166" s="182" t="s">
        <v>2462</v>
      </c>
      <c r="G166" s="183" t="s">
        <v>2425</v>
      </c>
      <c r="H166" s="184">
        <v>0.22</v>
      </c>
      <c r="I166" s="185"/>
      <c r="J166" s="186">
        <f t="shared" si="10"/>
        <v>0</v>
      </c>
      <c r="K166" s="187"/>
      <c r="L166" s="40"/>
      <c r="M166" s="188" t="s">
        <v>1</v>
      </c>
      <c r="N166" s="189" t="s">
        <v>41</v>
      </c>
      <c r="O166" s="72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140</v>
      </c>
      <c r="AT166" s="192" t="s">
        <v>136</v>
      </c>
      <c r="AU166" s="192" t="s">
        <v>86</v>
      </c>
      <c r="AY166" s="18" t="s">
        <v>135</v>
      </c>
      <c r="BE166" s="193">
        <f t="shared" si="14"/>
        <v>0</v>
      </c>
      <c r="BF166" s="193">
        <f t="shared" si="15"/>
        <v>0</v>
      </c>
      <c r="BG166" s="193">
        <f t="shared" si="16"/>
        <v>0</v>
      </c>
      <c r="BH166" s="193">
        <f t="shared" si="17"/>
        <v>0</v>
      </c>
      <c r="BI166" s="193">
        <f t="shared" si="18"/>
        <v>0</v>
      </c>
      <c r="BJ166" s="18" t="s">
        <v>84</v>
      </c>
      <c r="BK166" s="193">
        <f t="shared" si="19"/>
        <v>0</v>
      </c>
      <c r="BL166" s="18" t="s">
        <v>140</v>
      </c>
      <c r="BM166" s="192" t="s">
        <v>375</v>
      </c>
    </row>
    <row r="167" spans="1:65" s="2" customFormat="1" ht="24.2" customHeight="1">
      <c r="A167" s="35"/>
      <c r="B167" s="36"/>
      <c r="C167" s="180" t="s">
        <v>283</v>
      </c>
      <c r="D167" s="180" t="s">
        <v>136</v>
      </c>
      <c r="E167" s="181" t="s">
        <v>2463</v>
      </c>
      <c r="F167" s="182" t="s">
        <v>2464</v>
      </c>
      <c r="G167" s="183" t="s">
        <v>269</v>
      </c>
      <c r="H167" s="184">
        <v>0</v>
      </c>
      <c r="I167" s="185"/>
      <c r="J167" s="186">
        <f t="shared" si="10"/>
        <v>0</v>
      </c>
      <c r="K167" s="187"/>
      <c r="L167" s="40"/>
      <c r="M167" s="188" t="s">
        <v>1</v>
      </c>
      <c r="N167" s="189" t="s">
        <v>41</v>
      </c>
      <c r="O167" s="72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140</v>
      </c>
      <c r="AT167" s="192" t="s">
        <v>136</v>
      </c>
      <c r="AU167" s="192" t="s">
        <v>86</v>
      </c>
      <c r="AY167" s="18" t="s">
        <v>135</v>
      </c>
      <c r="BE167" s="193">
        <f t="shared" si="14"/>
        <v>0</v>
      </c>
      <c r="BF167" s="193">
        <f t="shared" si="15"/>
        <v>0</v>
      </c>
      <c r="BG167" s="193">
        <f t="shared" si="16"/>
        <v>0</v>
      </c>
      <c r="BH167" s="193">
        <f t="shared" si="17"/>
        <v>0</v>
      </c>
      <c r="BI167" s="193">
        <f t="shared" si="18"/>
        <v>0</v>
      </c>
      <c r="BJ167" s="18" t="s">
        <v>84</v>
      </c>
      <c r="BK167" s="193">
        <f t="shared" si="19"/>
        <v>0</v>
      </c>
      <c r="BL167" s="18" t="s">
        <v>140</v>
      </c>
      <c r="BM167" s="192" t="s">
        <v>380</v>
      </c>
    </row>
    <row r="168" spans="1:65" s="2" customFormat="1" ht="16.5" customHeight="1">
      <c r="A168" s="35"/>
      <c r="B168" s="36"/>
      <c r="C168" s="180" t="s">
        <v>377</v>
      </c>
      <c r="D168" s="180" t="s">
        <v>136</v>
      </c>
      <c r="E168" s="181" t="s">
        <v>2465</v>
      </c>
      <c r="F168" s="182" t="s">
        <v>2466</v>
      </c>
      <c r="G168" s="183" t="s">
        <v>236</v>
      </c>
      <c r="H168" s="184">
        <v>0</v>
      </c>
      <c r="I168" s="185"/>
      <c r="J168" s="186">
        <f t="shared" si="10"/>
        <v>0</v>
      </c>
      <c r="K168" s="187"/>
      <c r="L168" s="40"/>
      <c r="M168" s="188" t="s">
        <v>1</v>
      </c>
      <c r="N168" s="189" t="s">
        <v>41</v>
      </c>
      <c r="O168" s="72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140</v>
      </c>
      <c r="AT168" s="192" t="s">
        <v>136</v>
      </c>
      <c r="AU168" s="192" t="s">
        <v>86</v>
      </c>
      <c r="AY168" s="18" t="s">
        <v>135</v>
      </c>
      <c r="BE168" s="193">
        <f t="shared" si="14"/>
        <v>0</v>
      </c>
      <c r="BF168" s="193">
        <f t="shared" si="15"/>
        <v>0</v>
      </c>
      <c r="BG168" s="193">
        <f t="shared" si="16"/>
        <v>0</v>
      </c>
      <c r="BH168" s="193">
        <f t="shared" si="17"/>
        <v>0</v>
      </c>
      <c r="BI168" s="193">
        <f t="shared" si="18"/>
        <v>0</v>
      </c>
      <c r="BJ168" s="18" t="s">
        <v>84</v>
      </c>
      <c r="BK168" s="193">
        <f t="shared" si="19"/>
        <v>0</v>
      </c>
      <c r="BL168" s="18" t="s">
        <v>140</v>
      </c>
      <c r="BM168" s="192" t="s">
        <v>391</v>
      </c>
    </row>
    <row r="169" spans="1:65" s="2" customFormat="1" ht="16.5" customHeight="1">
      <c r="A169" s="35"/>
      <c r="B169" s="36"/>
      <c r="C169" s="180" t="s">
        <v>289</v>
      </c>
      <c r="D169" s="180" t="s">
        <v>136</v>
      </c>
      <c r="E169" s="181" t="s">
        <v>2467</v>
      </c>
      <c r="F169" s="182" t="s">
        <v>2468</v>
      </c>
      <c r="G169" s="183" t="s">
        <v>663</v>
      </c>
      <c r="H169" s="184">
        <v>8</v>
      </c>
      <c r="I169" s="185"/>
      <c r="J169" s="186">
        <f t="shared" si="10"/>
        <v>0</v>
      </c>
      <c r="K169" s="187"/>
      <c r="L169" s="40"/>
      <c r="M169" s="188" t="s">
        <v>1</v>
      </c>
      <c r="N169" s="189" t="s">
        <v>41</v>
      </c>
      <c r="O169" s="72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140</v>
      </c>
      <c r="AT169" s="192" t="s">
        <v>136</v>
      </c>
      <c r="AU169" s="192" t="s">
        <v>86</v>
      </c>
      <c r="AY169" s="18" t="s">
        <v>135</v>
      </c>
      <c r="BE169" s="193">
        <f t="shared" si="14"/>
        <v>0</v>
      </c>
      <c r="BF169" s="193">
        <f t="shared" si="15"/>
        <v>0</v>
      </c>
      <c r="BG169" s="193">
        <f t="shared" si="16"/>
        <v>0</v>
      </c>
      <c r="BH169" s="193">
        <f t="shared" si="17"/>
        <v>0</v>
      </c>
      <c r="BI169" s="193">
        <f t="shared" si="18"/>
        <v>0</v>
      </c>
      <c r="BJ169" s="18" t="s">
        <v>84</v>
      </c>
      <c r="BK169" s="193">
        <f t="shared" si="19"/>
        <v>0</v>
      </c>
      <c r="BL169" s="18" t="s">
        <v>140</v>
      </c>
      <c r="BM169" s="192" t="s">
        <v>400</v>
      </c>
    </row>
    <row r="170" spans="1:65" s="2" customFormat="1" ht="16.5" customHeight="1">
      <c r="A170" s="35"/>
      <c r="B170" s="36"/>
      <c r="C170" s="180" t="s">
        <v>397</v>
      </c>
      <c r="D170" s="180" t="s">
        <v>136</v>
      </c>
      <c r="E170" s="181" t="s">
        <v>2469</v>
      </c>
      <c r="F170" s="182" t="s">
        <v>2470</v>
      </c>
      <c r="G170" s="183" t="s">
        <v>236</v>
      </c>
      <c r="H170" s="184">
        <v>4</v>
      </c>
      <c r="I170" s="185"/>
      <c r="J170" s="186">
        <f t="shared" si="10"/>
        <v>0</v>
      </c>
      <c r="K170" s="187"/>
      <c r="L170" s="40"/>
      <c r="M170" s="188" t="s">
        <v>1</v>
      </c>
      <c r="N170" s="189" t="s">
        <v>41</v>
      </c>
      <c r="O170" s="72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140</v>
      </c>
      <c r="AT170" s="192" t="s">
        <v>136</v>
      </c>
      <c r="AU170" s="192" t="s">
        <v>86</v>
      </c>
      <c r="AY170" s="18" t="s">
        <v>135</v>
      </c>
      <c r="BE170" s="193">
        <f t="shared" si="14"/>
        <v>0</v>
      </c>
      <c r="BF170" s="193">
        <f t="shared" si="15"/>
        <v>0</v>
      </c>
      <c r="BG170" s="193">
        <f t="shared" si="16"/>
        <v>0</v>
      </c>
      <c r="BH170" s="193">
        <f t="shared" si="17"/>
        <v>0</v>
      </c>
      <c r="BI170" s="193">
        <f t="shared" si="18"/>
        <v>0</v>
      </c>
      <c r="BJ170" s="18" t="s">
        <v>84</v>
      </c>
      <c r="BK170" s="193">
        <f t="shared" si="19"/>
        <v>0</v>
      </c>
      <c r="BL170" s="18" t="s">
        <v>140</v>
      </c>
      <c r="BM170" s="192" t="s">
        <v>403</v>
      </c>
    </row>
    <row r="171" spans="1:65" s="2" customFormat="1" ht="16.5" customHeight="1">
      <c r="A171" s="35"/>
      <c r="B171" s="36"/>
      <c r="C171" s="180" t="s">
        <v>293</v>
      </c>
      <c r="D171" s="180" t="s">
        <v>136</v>
      </c>
      <c r="E171" s="181" t="s">
        <v>2471</v>
      </c>
      <c r="F171" s="182" t="s">
        <v>2472</v>
      </c>
      <c r="G171" s="183" t="s">
        <v>254</v>
      </c>
      <c r="H171" s="184">
        <v>0.264</v>
      </c>
      <c r="I171" s="185"/>
      <c r="J171" s="186">
        <f t="shared" si="10"/>
        <v>0</v>
      </c>
      <c r="K171" s="187"/>
      <c r="L171" s="40"/>
      <c r="M171" s="188" t="s">
        <v>1</v>
      </c>
      <c r="N171" s="189" t="s">
        <v>41</v>
      </c>
      <c r="O171" s="72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140</v>
      </c>
      <c r="AT171" s="192" t="s">
        <v>136</v>
      </c>
      <c r="AU171" s="192" t="s">
        <v>86</v>
      </c>
      <c r="AY171" s="18" t="s">
        <v>135</v>
      </c>
      <c r="BE171" s="193">
        <f t="shared" si="14"/>
        <v>0</v>
      </c>
      <c r="BF171" s="193">
        <f t="shared" si="15"/>
        <v>0</v>
      </c>
      <c r="BG171" s="193">
        <f t="shared" si="16"/>
        <v>0</v>
      </c>
      <c r="BH171" s="193">
        <f t="shared" si="17"/>
        <v>0</v>
      </c>
      <c r="BI171" s="193">
        <f t="shared" si="18"/>
        <v>0</v>
      </c>
      <c r="BJ171" s="18" t="s">
        <v>84</v>
      </c>
      <c r="BK171" s="193">
        <f t="shared" si="19"/>
        <v>0</v>
      </c>
      <c r="BL171" s="18" t="s">
        <v>140</v>
      </c>
      <c r="BM171" s="192" t="s">
        <v>408</v>
      </c>
    </row>
    <row r="172" spans="2:63" s="11" customFormat="1" ht="22.9" customHeight="1">
      <c r="B172" s="166"/>
      <c r="C172" s="167"/>
      <c r="D172" s="168" t="s">
        <v>75</v>
      </c>
      <c r="E172" s="210" t="s">
        <v>1770</v>
      </c>
      <c r="F172" s="210" t="s">
        <v>2473</v>
      </c>
      <c r="G172" s="167"/>
      <c r="H172" s="167"/>
      <c r="I172" s="170"/>
      <c r="J172" s="211">
        <f>BK172</f>
        <v>0</v>
      </c>
      <c r="K172" s="167"/>
      <c r="L172" s="172"/>
      <c r="M172" s="173"/>
      <c r="N172" s="174"/>
      <c r="O172" s="174"/>
      <c r="P172" s="175">
        <f>SUM(P173:P186)</f>
        <v>0</v>
      </c>
      <c r="Q172" s="174"/>
      <c r="R172" s="175">
        <f>SUM(R173:R186)</f>
        <v>0</v>
      </c>
      <c r="S172" s="174"/>
      <c r="T172" s="176">
        <f>SUM(T173:T186)</f>
        <v>0</v>
      </c>
      <c r="AR172" s="177" t="s">
        <v>84</v>
      </c>
      <c r="AT172" s="178" t="s">
        <v>75</v>
      </c>
      <c r="AU172" s="178" t="s">
        <v>84</v>
      </c>
      <c r="AY172" s="177" t="s">
        <v>135</v>
      </c>
      <c r="BK172" s="179">
        <f>SUM(BK173:BK186)</f>
        <v>0</v>
      </c>
    </row>
    <row r="173" spans="1:65" s="2" customFormat="1" ht="16.5" customHeight="1">
      <c r="A173" s="35"/>
      <c r="B173" s="36"/>
      <c r="C173" s="180" t="s">
        <v>405</v>
      </c>
      <c r="D173" s="180" t="s">
        <v>136</v>
      </c>
      <c r="E173" s="181" t="s">
        <v>2474</v>
      </c>
      <c r="F173" s="182" t="s">
        <v>2475</v>
      </c>
      <c r="G173" s="183" t="s">
        <v>269</v>
      </c>
      <c r="H173" s="184">
        <v>33.3</v>
      </c>
      <c r="I173" s="185"/>
      <c r="J173" s="186">
        <f aca="true" t="shared" si="20" ref="J173:J186">ROUND(I173*H173,2)</f>
        <v>0</v>
      </c>
      <c r="K173" s="187"/>
      <c r="L173" s="40"/>
      <c r="M173" s="188" t="s">
        <v>1</v>
      </c>
      <c r="N173" s="189" t="s">
        <v>41</v>
      </c>
      <c r="O173" s="72"/>
      <c r="P173" s="190">
        <f aca="true" t="shared" si="21" ref="P173:P186">O173*H173</f>
        <v>0</v>
      </c>
      <c r="Q173" s="190">
        <v>0</v>
      </c>
      <c r="R173" s="190">
        <f aca="true" t="shared" si="22" ref="R173:R186">Q173*H173</f>
        <v>0</v>
      </c>
      <c r="S173" s="190">
        <v>0</v>
      </c>
      <c r="T173" s="191">
        <f aca="true" t="shared" si="23" ref="T173:T186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140</v>
      </c>
      <c r="AT173" s="192" t="s">
        <v>136</v>
      </c>
      <c r="AU173" s="192" t="s">
        <v>86</v>
      </c>
      <c r="AY173" s="18" t="s">
        <v>135</v>
      </c>
      <c r="BE173" s="193">
        <f aca="true" t="shared" si="24" ref="BE173:BE186">IF(N173="základní",J173,0)</f>
        <v>0</v>
      </c>
      <c r="BF173" s="193">
        <f aca="true" t="shared" si="25" ref="BF173:BF186">IF(N173="snížená",J173,0)</f>
        <v>0</v>
      </c>
      <c r="BG173" s="193">
        <f aca="true" t="shared" si="26" ref="BG173:BG186">IF(N173="zákl. přenesená",J173,0)</f>
        <v>0</v>
      </c>
      <c r="BH173" s="193">
        <f aca="true" t="shared" si="27" ref="BH173:BH186">IF(N173="sníž. přenesená",J173,0)</f>
        <v>0</v>
      </c>
      <c r="BI173" s="193">
        <f aca="true" t="shared" si="28" ref="BI173:BI186">IF(N173="nulová",J173,0)</f>
        <v>0</v>
      </c>
      <c r="BJ173" s="18" t="s">
        <v>84</v>
      </c>
      <c r="BK173" s="193">
        <f aca="true" t="shared" si="29" ref="BK173:BK186">ROUND(I173*H173,2)</f>
        <v>0</v>
      </c>
      <c r="BL173" s="18" t="s">
        <v>140</v>
      </c>
      <c r="BM173" s="192" t="s">
        <v>413</v>
      </c>
    </row>
    <row r="174" spans="1:65" s="2" customFormat="1" ht="24.2" customHeight="1">
      <c r="A174" s="35"/>
      <c r="B174" s="36"/>
      <c r="C174" s="180" t="s">
        <v>298</v>
      </c>
      <c r="D174" s="180" t="s">
        <v>136</v>
      </c>
      <c r="E174" s="181" t="s">
        <v>2476</v>
      </c>
      <c r="F174" s="182" t="s">
        <v>2477</v>
      </c>
      <c r="G174" s="183" t="s">
        <v>2005</v>
      </c>
      <c r="H174" s="184">
        <v>0.033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41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140</v>
      </c>
      <c r="AT174" s="192" t="s">
        <v>136</v>
      </c>
      <c r="AU174" s="192" t="s">
        <v>86</v>
      </c>
      <c r="AY174" s="18" t="s">
        <v>135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84</v>
      </c>
      <c r="BK174" s="193">
        <f t="shared" si="29"/>
        <v>0</v>
      </c>
      <c r="BL174" s="18" t="s">
        <v>140</v>
      </c>
      <c r="BM174" s="192" t="s">
        <v>421</v>
      </c>
    </row>
    <row r="175" spans="1:65" s="2" customFormat="1" ht="21.75" customHeight="1">
      <c r="A175" s="35"/>
      <c r="B175" s="36"/>
      <c r="C175" s="180" t="s">
        <v>418</v>
      </c>
      <c r="D175" s="180" t="s">
        <v>136</v>
      </c>
      <c r="E175" s="181" t="s">
        <v>2478</v>
      </c>
      <c r="F175" s="182" t="s">
        <v>2479</v>
      </c>
      <c r="G175" s="183" t="s">
        <v>269</v>
      </c>
      <c r="H175" s="184">
        <v>33.3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41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140</v>
      </c>
      <c r="AT175" s="192" t="s">
        <v>136</v>
      </c>
      <c r="AU175" s="192" t="s">
        <v>86</v>
      </c>
      <c r="AY175" s="18" t="s">
        <v>135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84</v>
      </c>
      <c r="BK175" s="193">
        <f t="shared" si="29"/>
        <v>0</v>
      </c>
      <c r="BL175" s="18" t="s">
        <v>140</v>
      </c>
      <c r="BM175" s="192" t="s">
        <v>428</v>
      </c>
    </row>
    <row r="176" spans="1:65" s="2" customFormat="1" ht="16.5" customHeight="1">
      <c r="A176" s="35"/>
      <c r="B176" s="36"/>
      <c r="C176" s="180" t="s">
        <v>312</v>
      </c>
      <c r="D176" s="180" t="s">
        <v>136</v>
      </c>
      <c r="E176" s="181" t="s">
        <v>2480</v>
      </c>
      <c r="F176" s="182" t="s">
        <v>2481</v>
      </c>
      <c r="G176" s="183" t="s">
        <v>269</v>
      </c>
      <c r="H176" s="184">
        <v>33.3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41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140</v>
      </c>
      <c r="AT176" s="192" t="s">
        <v>136</v>
      </c>
      <c r="AU176" s="192" t="s">
        <v>86</v>
      </c>
      <c r="AY176" s="18" t="s">
        <v>135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84</v>
      </c>
      <c r="BK176" s="193">
        <f t="shared" si="29"/>
        <v>0</v>
      </c>
      <c r="BL176" s="18" t="s">
        <v>140</v>
      </c>
      <c r="BM176" s="192" t="s">
        <v>433</v>
      </c>
    </row>
    <row r="177" spans="1:65" s="2" customFormat="1" ht="24.2" customHeight="1">
      <c r="A177" s="35"/>
      <c r="B177" s="36"/>
      <c r="C177" s="180" t="s">
        <v>430</v>
      </c>
      <c r="D177" s="180" t="s">
        <v>136</v>
      </c>
      <c r="E177" s="181" t="s">
        <v>2482</v>
      </c>
      <c r="F177" s="182" t="s">
        <v>2483</v>
      </c>
      <c r="G177" s="183" t="s">
        <v>269</v>
      </c>
      <c r="H177" s="184">
        <v>33.3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41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140</v>
      </c>
      <c r="AT177" s="192" t="s">
        <v>136</v>
      </c>
      <c r="AU177" s="192" t="s">
        <v>86</v>
      </c>
      <c r="AY177" s="18" t="s">
        <v>135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84</v>
      </c>
      <c r="BK177" s="193">
        <f t="shared" si="29"/>
        <v>0</v>
      </c>
      <c r="BL177" s="18" t="s">
        <v>140</v>
      </c>
      <c r="BM177" s="192" t="s">
        <v>436</v>
      </c>
    </row>
    <row r="178" spans="1:65" s="2" customFormat="1" ht="16.5" customHeight="1">
      <c r="A178" s="35"/>
      <c r="B178" s="36"/>
      <c r="C178" s="180" t="s">
        <v>317</v>
      </c>
      <c r="D178" s="180" t="s">
        <v>136</v>
      </c>
      <c r="E178" s="181" t="s">
        <v>2484</v>
      </c>
      <c r="F178" s="182" t="s">
        <v>2485</v>
      </c>
      <c r="G178" s="183" t="s">
        <v>236</v>
      </c>
      <c r="H178" s="184">
        <v>7.326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41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140</v>
      </c>
      <c r="AT178" s="192" t="s">
        <v>136</v>
      </c>
      <c r="AU178" s="192" t="s">
        <v>86</v>
      </c>
      <c r="AY178" s="18" t="s">
        <v>135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84</v>
      </c>
      <c r="BK178" s="193">
        <f t="shared" si="29"/>
        <v>0</v>
      </c>
      <c r="BL178" s="18" t="s">
        <v>140</v>
      </c>
      <c r="BM178" s="192" t="s">
        <v>442</v>
      </c>
    </row>
    <row r="179" spans="1:65" s="2" customFormat="1" ht="21.75" customHeight="1">
      <c r="A179" s="35"/>
      <c r="B179" s="36"/>
      <c r="C179" s="180" t="s">
        <v>439</v>
      </c>
      <c r="D179" s="180" t="s">
        <v>136</v>
      </c>
      <c r="E179" s="181" t="s">
        <v>2486</v>
      </c>
      <c r="F179" s="182" t="s">
        <v>2487</v>
      </c>
      <c r="G179" s="183" t="s">
        <v>269</v>
      </c>
      <c r="H179" s="184">
        <v>36.63</v>
      </c>
      <c r="I179" s="185"/>
      <c r="J179" s="186">
        <f t="shared" si="20"/>
        <v>0</v>
      </c>
      <c r="K179" s="187"/>
      <c r="L179" s="40"/>
      <c r="M179" s="188" t="s">
        <v>1</v>
      </c>
      <c r="N179" s="189" t="s">
        <v>41</v>
      </c>
      <c r="O179" s="72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140</v>
      </c>
      <c r="AT179" s="192" t="s">
        <v>136</v>
      </c>
      <c r="AU179" s="192" t="s">
        <v>86</v>
      </c>
      <c r="AY179" s="18" t="s">
        <v>135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8" t="s">
        <v>84</v>
      </c>
      <c r="BK179" s="193">
        <f t="shared" si="29"/>
        <v>0</v>
      </c>
      <c r="BL179" s="18" t="s">
        <v>140</v>
      </c>
      <c r="BM179" s="192" t="s">
        <v>447</v>
      </c>
    </row>
    <row r="180" spans="1:65" s="2" customFormat="1" ht="16.5" customHeight="1">
      <c r="A180" s="35"/>
      <c r="B180" s="36"/>
      <c r="C180" s="180" t="s">
        <v>322</v>
      </c>
      <c r="D180" s="180" t="s">
        <v>136</v>
      </c>
      <c r="E180" s="181" t="s">
        <v>2488</v>
      </c>
      <c r="F180" s="182" t="s">
        <v>2489</v>
      </c>
      <c r="G180" s="183" t="s">
        <v>663</v>
      </c>
      <c r="H180" s="184">
        <v>491</v>
      </c>
      <c r="I180" s="185"/>
      <c r="J180" s="186">
        <f t="shared" si="20"/>
        <v>0</v>
      </c>
      <c r="K180" s="187"/>
      <c r="L180" s="40"/>
      <c r="M180" s="188" t="s">
        <v>1</v>
      </c>
      <c r="N180" s="189" t="s">
        <v>41</v>
      </c>
      <c r="O180" s="72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140</v>
      </c>
      <c r="AT180" s="192" t="s">
        <v>136</v>
      </c>
      <c r="AU180" s="192" t="s">
        <v>86</v>
      </c>
      <c r="AY180" s="18" t="s">
        <v>135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8" t="s">
        <v>84</v>
      </c>
      <c r="BK180" s="193">
        <f t="shared" si="29"/>
        <v>0</v>
      </c>
      <c r="BL180" s="18" t="s">
        <v>140</v>
      </c>
      <c r="BM180" s="192" t="s">
        <v>452</v>
      </c>
    </row>
    <row r="181" spans="1:65" s="2" customFormat="1" ht="16.5" customHeight="1">
      <c r="A181" s="35"/>
      <c r="B181" s="36"/>
      <c r="C181" s="180" t="s">
        <v>449</v>
      </c>
      <c r="D181" s="180" t="s">
        <v>136</v>
      </c>
      <c r="E181" s="181" t="s">
        <v>2453</v>
      </c>
      <c r="F181" s="182" t="s">
        <v>2454</v>
      </c>
      <c r="G181" s="183" t="s">
        <v>231</v>
      </c>
      <c r="H181" s="184">
        <v>1</v>
      </c>
      <c r="I181" s="185"/>
      <c r="J181" s="186">
        <f t="shared" si="20"/>
        <v>0</v>
      </c>
      <c r="K181" s="187"/>
      <c r="L181" s="40"/>
      <c r="M181" s="188" t="s">
        <v>1</v>
      </c>
      <c r="N181" s="189" t="s">
        <v>41</v>
      </c>
      <c r="O181" s="72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140</v>
      </c>
      <c r="AT181" s="192" t="s">
        <v>136</v>
      </c>
      <c r="AU181" s="192" t="s">
        <v>86</v>
      </c>
      <c r="AY181" s="18" t="s">
        <v>135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8" t="s">
        <v>84</v>
      </c>
      <c r="BK181" s="193">
        <f t="shared" si="29"/>
        <v>0</v>
      </c>
      <c r="BL181" s="18" t="s">
        <v>140</v>
      </c>
      <c r="BM181" s="192" t="s">
        <v>455</v>
      </c>
    </row>
    <row r="182" spans="1:65" s="2" customFormat="1" ht="16.5" customHeight="1">
      <c r="A182" s="35"/>
      <c r="B182" s="36"/>
      <c r="C182" s="180" t="s">
        <v>330</v>
      </c>
      <c r="D182" s="180" t="s">
        <v>136</v>
      </c>
      <c r="E182" s="181" t="s">
        <v>2490</v>
      </c>
      <c r="F182" s="182" t="s">
        <v>2491</v>
      </c>
      <c r="G182" s="183" t="s">
        <v>663</v>
      </c>
      <c r="H182" s="184">
        <v>491</v>
      </c>
      <c r="I182" s="185"/>
      <c r="J182" s="186">
        <f t="shared" si="20"/>
        <v>0</v>
      </c>
      <c r="K182" s="187"/>
      <c r="L182" s="40"/>
      <c r="M182" s="188" t="s">
        <v>1</v>
      </c>
      <c r="N182" s="189" t="s">
        <v>41</v>
      </c>
      <c r="O182" s="72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140</v>
      </c>
      <c r="AT182" s="192" t="s">
        <v>136</v>
      </c>
      <c r="AU182" s="192" t="s">
        <v>86</v>
      </c>
      <c r="AY182" s="18" t="s">
        <v>135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8" t="s">
        <v>84</v>
      </c>
      <c r="BK182" s="193">
        <f t="shared" si="29"/>
        <v>0</v>
      </c>
      <c r="BL182" s="18" t="s">
        <v>140</v>
      </c>
      <c r="BM182" s="192" t="s">
        <v>459</v>
      </c>
    </row>
    <row r="183" spans="1:65" s="2" customFormat="1" ht="16.5" customHeight="1">
      <c r="A183" s="35"/>
      <c r="B183" s="36"/>
      <c r="C183" s="180" t="s">
        <v>456</v>
      </c>
      <c r="D183" s="180" t="s">
        <v>136</v>
      </c>
      <c r="E183" s="181" t="s">
        <v>2492</v>
      </c>
      <c r="F183" s="182" t="s">
        <v>2493</v>
      </c>
      <c r="G183" s="183" t="s">
        <v>269</v>
      </c>
      <c r="H183" s="184">
        <v>33.3</v>
      </c>
      <c r="I183" s="185"/>
      <c r="J183" s="186">
        <f t="shared" si="20"/>
        <v>0</v>
      </c>
      <c r="K183" s="187"/>
      <c r="L183" s="40"/>
      <c r="M183" s="188" t="s">
        <v>1</v>
      </c>
      <c r="N183" s="189" t="s">
        <v>41</v>
      </c>
      <c r="O183" s="72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140</v>
      </c>
      <c r="AT183" s="192" t="s">
        <v>136</v>
      </c>
      <c r="AU183" s="192" t="s">
        <v>86</v>
      </c>
      <c r="AY183" s="18" t="s">
        <v>135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8" t="s">
        <v>84</v>
      </c>
      <c r="BK183" s="193">
        <f t="shared" si="29"/>
        <v>0</v>
      </c>
      <c r="BL183" s="18" t="s">
        <v>140</v>
      </c>
      <c r="BM183" s="192" t="s">
        <v>462</v>
      </c>
    </row>
    <row r="184" spans="1:65" s="2" customFormat="1" ht="16.5" customHeight="1">
      <c r="A184" s="35"/>
      <c r="B184" s="36"/>
      <c r="C184" s="180" t="s">
        <v>335</v>
      </c>
      <c r="D184" s="180" t="s">
        <v>136</v>
      </c>
      <c r="E184" s="181" t="s">
        <v>2494</v>
      </c>
      <c r="F184" s="182" t="s">
        <v>2495</v>
      </c>
      <c r="G184" s="183" t="s">
        <v>236</v>
      </c>
      <c r="H184" s="184">
        <v>2.564</v>
      </c>
      <c r="I184" s="185"/>
      <c r="J184" s="186">
        <f t="shared" si="20"/>
        <v>0</v>
      </c>
      <c r="K184" s="187"/>
      <c r="L184" s="40"/>
      <c r="M184" s="188" t="s">
        <v>1</v>
      </c>
      <c r="N184" s="189" t="s">
        <v>41</v>
      </c>
      <c r="O184" s="72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140</v>
      </c>
      <c r="AT184" s="192" t="s">
        <v>136</v>
      </c>
      <c r="AU184" s="192" t="s">
        <v>86</v>
      </c>
      <c r="AY184" s="18" t="s">
        <v>135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8" t="s">
        <v>84</v>
      </c>
      <c r="BK184" s="193">
        <f t="shared" si="29"/>
        <v>0</v>
      </c>
      <c r="BL184" s="18" t="s">
        <v>140</v>
      </c>
      <c r="BM184" s="192" t="s">
        <v>467</v>
      </c>
    </row>
    <row r="185" spans="1:65" s="2" customFormat="1" ht="16.5" customHeight="1">
      <c r="A185" s="35"/>
      <c r="B185" s="36"/>
      <c r="C185" s="180" t="s">
        <v>464</v>
      </c>
      <c r="D185" s="180" t="s">
        <v>136</v>
      </c>
      <c r="E185" s="181" t="s">
        <v>2496</v>
      </c>
      <c r="F185" s="182" t="s">
        <v>2497</v>
      </c>
      <c r="G185" s="183" t="s">
        <v>236</v>
      </c>
      <c r="H185" s="184">
        <v>0.333</v>
      </c>
      <c r="I185" s="185"/>
      <c r="J185" s="186">
        <f t="shared" si="20"/>
        <v>0</v>
      </c>
      <c r="K185" s="187"/>
      <c r="L185" s="40"/>
      <c r="M185" s="188" t="s">
        <v>1</v>
      </c>
      <c r="N185" s="189" t="s">
        <v>41</v>
      </c>
      <c r="O185" s="72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140</v>
      </c>
      <c r="AT185" s="192" t="s">
        <v>136</v>
      </c>
      <c r="AU185" s="192" t="s">
        <v>86</v>
      </c>
      <c r="AY185" s="18" t="s">
        <v>135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8" t="s">
        <v>84</v>
      </c>
      <c r="BK185" s="193">
        <f t="shared" si="29"/>
        <v>0</v>
      </c>
      <c r="BL185" s="18" t="s">
        <v>140</v>
      </c>
      <c r="BM185" s="192" t="s">
        <v>471</v>
      </c>
    </row>
    <row r="186" spans="1:65" s="2" customFormat="1" ht="16.5" customHeight="1">
      <c r="A186" s="35"/>
      <c r="B186" s="36"/>
      <c r="C186" s="180" t="s">
        <v>339</v>
      </c>
      <c r="D186" s="180" t="s">
        <v>136</v>
      </c>
      <c r="E186" s="181" t="s">
        <v>2448</v>
      </c>
      <c r="F186" s="182" t="s">
        <v>2449</v>
      </c>
      <c r="G186" s="183" t="s">
        <v>254</v>
      </c>
      <c r="H186" s="184">
        <v>11.046</v>
      </c>
      <c r="I186" s="185"/>
      <c r="J186" s="186">
        <f t="shared" si="20"/>
        <v>0</v>
      </c>
      <c r="K186" s="187"/>
      <c r="L186" s="40"/>
      <c r="M186" s="188" t="s">
        <v>1</v>
      </c>
      <c r="N186" s="189" t="s">
        <v>41</v>
      </c>
      <c r="O186" s="72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140</v>
      </c>
      <c r="AT186" s="192" t="s">
        <v>136</v>
      </c>
      <c r="AU186" s="192" t="s">
        <v>86</v>
      </c>
      <c r="AY186" s="18" t="s">
        <v>135</v>
      </c>
      <c r="BE186" s="193">
        <f t="shared" si="24"/>
        <v>0</v>
      </c>
      <c r="BF186" s="193">
        <f t="shared" si="25"/>
        <v>0</v>
      </c>
      <c r="BG186" s="193">
        <f t="shared" si="26"/>
        <v>0</v>
      </c>
      <c r="BH186" s="193">
        <f t="shared" si="27"/>
        <v>0</v>
      </c>
      <c r="BI186" s="193">
        <f t="shared" si="28"/>
        <v>0</v>
      </c>
      <c r="BJ186" s="18" t="s">
        <v>84</v>
      </c>
      <c r="BK186" s="193">
        <f t="shared" si="29"/>
        <v>0</v>
      </c>
      <c r="BL186" s="18" t="s">
        <v>140</v>
      </c>
      <c r="BM186" s="192" t="s">
        <v>477</v>
      </c>
    </row>
    <row r="187" spans="2:63" s="11" customFormat="1" ht="22.9" customHeight="1">
      <c r="B187" s="166"/>
      <c r="C187" s="167"/>
      <c r="D187" s="168" t="s">
        <v>75</v>
      </c>
      <c r="E187" s="210" t="s">
        <v>1796</v>
      </c>
      <c r="F187" s="210" t="s">
        <v>2498</v>
      </c>
      <c r="G187" s="167"/>
      <c r="H187" s="167"/>
      <c r="I187" s="170"/>
      <c r="J187" s="211">
        <f>BK187</f>
        <v>0</v>
      </c>
      <c r="K187" s="167"/>
      <c r="L187" s="172"/>
      <c r="M187" s="173"/>
      <c r="N187" s="174"/>
      <c r="O187" s="174"/>
      <c r="P187" s="175">
        <v>0</v>
      </c>
      <c r="Q187" s="174"/>
      <c r="R187" s="175">
        <v>0</v>
      </c>
      <c r="S187" s="174"/>
      <c r="T187" s="176">
        <v>0</v>
      </c>
      <c r="AR187" s="177" t="s">
        <v>84</v>
      </c>
      <c r="AT187" s="178" t="s">
        <v>75</v>
      </c>
      <c r="AU187" s="178" t="s">
        <v>84</v>
      </c>
      <c r="AY187" s="177" t="s">
        <v>135</v>
      </c>
      <c r="BK187" s="179">
        <v>0</v>
      </c>
    </row>
    <row r="188" spans="2:63" s="11" customFormat="1" ht="22.9" customHeight="1">
      <c r="B188" s="166"/>
      <c r="C188" s="167"/>
      <c r="D188" s="168" t="s">
        <v>75</v>
      </c>
      <c r="E188" s="210" t="s">
        <v>1800</v>
      </c>
      <c r="F188" s="210" t="s">
        <v>2499</v>
      </c>
      <c r="G188" s="167"/>
      <c r="H188" s="167"/>
      <c r="I188" s="170"/>
      <c r="J188" s="211">
        <f>BK188</f>
        <v>0</v>
      </c>
      <c r="K188" s="167"/>
      <c r="L188" s="172"/>
      <c r="M188" s="173"/>
      <c r="N188" s="174"/>
      <c r="O188" s="174"/>
      <c r="P188" s="175">
        <f>SUM(P189:P209)</f>
        <v>0</v>
      </c>
      <c r="Q188" s="174"/>
      <c r="R188" s="175">
        <f>SUM(R189:R209)</f>
        <v>0</v>
      </c>
      <c r="S188" s="174"/>
      <c r="T188" s="176">
        <f>SUM(T189:T209)</f>
        <v>0</v>
      </c>
      <c r="AR188" s="177" t="s">
        <v>84</v>
      </c>
      <c r="AT188" s="178" t="s">
        <v>75</v>
      </c>
      <c r="AU188" s="178" t="s">
        <v>84</v>
      </c>
      <c r="AY188" s="177" t="s">
        <v>135</v>
      </c>
      <c r="BK188" s="179">
        <f>SUM(BK189:BK209)</f>
        <v>0</v>
      </c>
    </row>
    <row r="189" spans="1:65" s="2" customFormat="1" ht="24.2" customHeight="1">
      <c r="A189" s="35"/>
      <c r="B189" s="36"/>
      <c r="C189" s="180" t="s">
        <v>474</v>
      </c>
      <c r="D189" s="180" t="s">
        <v>136</v>
      </c>
      <c r="E189" s="181" t="s">
        <v>2500</v>
      </c>
      <c r="F189" s="182" t="s">
        <v>2501</v>
      </c>
      <c r="G189" s="183" t="s">
        <v>269</v>
      </c>
      <c r="H189" s="184">
        <v>121.7</v>
      </c>
      <c r="I189" s="185"/>
      <c r="J189" s="186">
        <f aca="true" t="shared" si="30" ref="J189:J209">ROUND(I189*H189,2)</f>
        <v>0</v>
      </c>
      <c r="K189" s="187"/>
      <c r="L189" s="40"/>
      <c r="M189" s="188" t="s">
        <v>1</v>
      </c>
      <c r="N189" s="189" t="s">
        <v>41</v>
      </c>
      <c r="O189" s="72"/>
      <c r="P189" s="190">
        <f aca="true" t="shared" si="31" ref="P189:P209">O189*H189</f>
        <v>0</v>
      </c>
      <c r="Q189" s="190">
        <v>0</v>
      </c>
      <c r="R189" s="190">
        <f aca="true" t="shared" si="32" ref="R189:R209">Q189*H189</f>
        <v>0</v>
      </c>
      <c r="S189" s="190">
        <v>0</v>
      </c>
      <c r="T189" s="191">
        <f aca="true" t="shared" si="33" ref="T189:T209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140</v>
      </c>
      <c r="AT189" s="192" t="s">
        <v>136</v>
      </c>
      <c r="AU189" s="192" t="s">
        <v>86</v>
      </c>
      <c r="AY189" s="18" t="s">
        <v>135</v>
      </c>
      <c r="BE189" s="193">
        <f aca="true" t="shared" si="34" ref="BE189:BE209">IF(N189="základní",J189,0)</f>
        <v>0</v>
      </c>
      <c r="BF189" s="193">
        <f aca="true" t="shared" si="35" ref="BF189:BF209">IF(N189="snížená",J189,0)</f>
        <v>0</v>
      </c>
      <c r="BG189" s="193">
        <f aca="true" t="shared" si="36" ref="BG189:BG209">IF(N189="zákl. přenesená",J189,0)</f>
        <v>0</v>
      </c>
      <c r="BH189" s="193">
        <f aca="true" t="shared" si="37" ref="BH189:BH209">IF(N189="sníž. přenesená",J189,0)</f>
        <v>0</v>
      </c>
      <c r="BI189" s="193">
        <f aca="true" t="shared" si="38" ref="BI189:BI209">IF(N189="nulová",J189,0)</f>
        <v>0</v>
      </c>
      <c r="BJ189" s="18" t="s">
        <v>84</v>
      </c>
      <c r="BK189" s="193">
        <f aca="true" t="shared" si="39" ref="BK189:BK209">ROUND(I189*H189,2)</f>
        <v>0</v>
      </c>
      <c r="BL189" s="18" t="s">
        <v>140</v>
      </c>
      <c r="BM189" s="192" t="s">
        <v>481</v>
      </c>
    </row>
    <row r="190" spans="1:65" s="2" customFormat="1" ht="16.5" customHeight="1">
      <c r="A190" s="35"/>
      <c r="B190" s="36"/>
      <c r="C190" s="180" t="s">
        <v>344</v>
      </c>
      <c r="D190" s="180" t="s">
        <v>136</v>
      </c>
      <c r="E190" s="181" t="s">
        <v>2502</v>
      </c>
      <c r="F190" s="182" t="s">
        <v>2503</v>
      </c>
      <c r="G190" s="183" t="s">
        <v>269</v>
      </c>
      <c r="H190" s="184">
        <v>133.87</v>
      </c>
      <c r="I190" s="185"/>
      <c r="J190" s="186">
        <f t="shared" si="30"/>
        <v>0</v>
      </c>
      <c r="K190" s="187"/>
      <c r="L190" s="40"/>
      <c r="M190" s="188" t="s">
        <v>1</v>
      </c>
      <c r="N190" s="189" t="s">
        <v>41</v>
      </c>
      <c r="O190" s="72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140</v>
      </c>
      <c r="AT190" s="192" t="s">
        <v>136</v>
      </c>
      <c r="AU190" s="192" t="s">
        <v>86</v>
      </c>
      <c r="AY190" s="18" t="s">
        <v>135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8" t="s">
        <v>84</v>
      </c>
      <c r="BK190" s="193">
        <f t="shared" si="39"/>
        <v>0</v>
      </c>
      <c r="BL190" s="18" t="s">
        <v>140</v>
      </c>
      <c r="BM190" s="192" t="s">
        <v>487</v>
      </c>
    </row>
    <row r="191" spans="1:65" s="2" customFormat="1" ht="24.2" customHeight="1">
      <c r="A191" s="35"/>
      <c r="B191" s="36"/>
      <c r="C191" s="180" t="s">
        <v>484</v>
      </c>
      <c r="D191" s="180" t="s">
        <v>136</v>
      </c>
      <c r="E191" s="181" t="s">
        <v>2504</v>
      </c>
      <c r="F191" s="182" t="s">
        <v>2505</v>
      </c>
      <c r="G191" s="183" t="s">
        <v>269</v>
      </c>
      <c r="H191" s="184">
        <v>15.092</v>
      </c>
      <c r="I191" s="185"/>
      <c r="J191" s="186">
        <f t="shared" si="30"/>
        <v>0</v>
      </c>
      <c r="K191" s="187"/>
      <c r="L191" s="40"/>
      <c r="M191" s="188" t="s">
        <v>1</v>
      </c>
      <c r="N191" s="189" t="s">
        <v>41</v>
      </c>
      <c r="O191" s="72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140</v>
      </c>
      <c r="AT191" s="192" t="s">
        <v>136</v>
      </c>
      <c r="AU191" s="192" t="s">
        <v>86</v>
      </c>
      <c r="AY191" s="18" t="s">
        <v>135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8" t="s">
        <v>84</v>
      </c>
      <c r="BK191" s="193">
        <f t="shared" si="39"/>
        <v>0</v>
      </c>
      <c r="BL191" s="18" t="s">
        <v>140</v>
      </c>
      <c r="BM191" s="192" t="s">
        <v>490</v>
      </c>
    </row>
    <row r="192" spans="1:65" s="2" customFormat="1" ht="24.2" customHeight="1">
      <c r="A192" s="35"/>
      <c r="B192" s="36"/>
      <c r="C192" s="180" t="s">
        <v>356</v>
      </c>
      <c r="D192" s="180" t="s">
        <v>136</v>
      </c>
      <c r="E192" s="181" t="s">
        <v>2506</v>
      </c>
      <c r="F192" s="182" t="s">
        <v>2507</v>
      </c>
      <c r="G192" s="183" t="s">
        <v>269</v>
      </c>
      <c r="H192" s="184">
        <v>10.2</v>
      </c>
      <c r="I192" s="185"/>
      <c r="J192" s="186">
        <f t="shared" si="30"/>
        <v>0</v>
      </c>
      <c r="K192" s="187"/>
      <c r="L192" s="40"/>
      <c r="M192" s="188" t="s">
        <v>1</v>
      </c>
      <c r="N192" s="189" t="s">
        <v>41</v>
      </c>
      <c r="O192" s="72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140</v>
      </c>
      <c r="AT192" s="192" t="s">
        <v>136</v>
      </c>
      <c r="AU192" s="192" t="s">
        <v>86</v>
      </c>
      <c r="AY192" s="18" t="s">
        <v>135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8" t="s">
        <v>84</v>
      </c>
      <c r="BK192" s="193">
        <f t="shared" si="39"/>
        <v>0</v>
      </c>
      <c r="BL192" s="18" t="s">
        <v>140</v>
      </c>
      <c r="BM192" s="192" t="s">
        <v>495</v>
      </c>
    </row>
    <row r="193" spans="1:65" s="2" customFormat="1" ht="24.2" customHeight="1">
      <c r="A193" s="35"/>
      <c r="B193" s="36"/>
      <c r="C193" s="180" t="s">
        <v>492</v>
      </c>
      <c r="D193" s="180" t="s">
        <v>136</v>
      </c>
      <c r="E193" s="181" t="s">
        <v>2508</v>
      </c>
      <c r="F193" s="182" t="s">
        <v>2509</v>
      </c>
      <c r="G193" s="183" t="s">
        <v>247</v>
      </c>
      <c r="H193" s="184">
        <v>68.6</v>
      </c>
      <c r="I193" s="185"/>
      <c r="J193" s="186">
        <f t="shared" si="30"/>
        <v>0</v>
      </c>
      <c r="K193" s="187"/>
      <c r="L193" s="40"/>
      <c r="M193" s="188" t="s">
        <v>1</v>
      </c>
      <c r="N193" s="189" t="s">
        <v>41</v>
      </c>
      <c r="O193" s="72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140</v>
      </c>
      <c r="AT193" s="192" t="s">
        <v>136</v>
      </c>
      <c r="AU193" s="192" t="s">
        <v>86</v>
      </c>
      <c r="AY193" s="18" t="s">
        <v>135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8" t="s">
        <v>84</v>
      </c>
      <c r="BK193" s="193">
        <f t="shared" si="39"/>
        <v>0</v>
      </c>
      <c r="BL193" s="18" t="s">
        <v>140</v>
      </c>
      <c r="BM193" s="192" t="s">
        <v>499</v>
      </c>
    </row>
    <row r="194" spans="1:65" s="2" customFormat="1" ht="24.2" customHeight="1">
      <c r="A194" s="35"/>
      <c r="B194" s="36"/>
      <c r="C194" s="180" t="s">
        <v>365</v>
      </c>
      <c r="D194" s="180" t="s">
        <v>136</v>
      </c>
      <c r="E194" s="181" t="s">
        <v>2510</v>
      </c>
      <c r="F194" s="182" t="s">
        <v>2511</v>
      </c>
      <c r="G194" s="183" t="s">
        <v>236</v>
      </c>
      <c r="H194" s="184">
        <v>1.53</v>
      </c>
      <c r="I194" s="185"/>
      <c r="J194" s="186">
        <f t="shared" si="30"/>
        <v>0</v>
      </c>
      <c r="K194" s="187"/>
      <c r="L194" s="40"/>
      <c r="M194" s="188" t="s">
        <v>1</v>
      </c>
      <c r="N194" s="189" t="s">
        <v>41</v>
      </c>
      <c r="O194" s="72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140</v>
      </c>
      <c r="AT194" s="192" t="s">
        <v>136</v>
      </c>
      <c r="AU194" s="192" t="s">
        <v>86</v>
      </c>
      <c r="AY194" s="18" t="s">
        <v>135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8" t="s">
        <v>84</v>
      </c>
      <c r="BK194" s="193">
        <f t="shared" si="39"/>
        <v>0</v>
      </c>
      <c r="BL194" s="18" t="s">
        <v>140</v>
      </c>
      <c r="BM194" s="192" t="s">
        <v>504</v>
      </c>
    </row>
    <row r="195" spans="1:65" s="2" customFormat="1" ht="24.2" customHeight="1">
      <c r="A195" s="35"/>
      <c r="B195" s="36"/>
      <c r="C195" s="180" t="s">
        <v>501</v>
      </c>
      <c r="D195" s="180" t="s">
        <v>136</v>
      </c>
      <c r="E195" s="181" t="s">
        <v>2512</v>
      </c>
      <c r="F195" s="182" t="s">
        <v>2513</v>
      </c>
      <c r="G195" s="183" t="s">
        <v>269</v>
      </c>
      <c r="H195" s="184">
        <v>121.7</v>
      </c>
      <c r="I195" s="185"/>
      <c r="J195" s="186">
        <f t="shared" si="30"/>
        <v>0</v>
      </c>
      <c r="K195" s="187"/>
      <c r="L195" s="40"/>
      <c r="M195" s="188" t="s">
        <v>1</v>
      </c>
      <c r="N195" s="189" t="s">
        <v>41</v>
      </c>
      <c r="O195" s="72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140</v>
      </c>
      <c r="AT195" s="192" t="s">
        <v>136</v>
      </c>
      <c r="AU195" s="192" t="s">
        <v>86</v>
      </c>
      <c r="AY195" s="18" t="s">
        <v>135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8" t="s">
        <v>84</v>
      </c>
      <c r="BK195" s="193">
        <f t="shared" si="39"/>
        <v>0</v>
      </c>
      <c r="BL195" s="18" t="s">
        <v>140</v>
      </c>
      <c r="BM195" s="192" t="s">
        <v>507</v>
      </c>
    </row>
    <row r="196" spans="1:65" s="2" customFormat="1" ht="16.5" customHeight="1">
      <c r="A196" s="35"/>
      <c r="B196" s="36"/>
      <c r="C196" s="180" t="s">
        <v>369</v>
      </c>
      <c r="D196" s="180" t="s">
        <v>136</v>
      </c>
      <c r="E196" s="181" t="s">
        <v>2514</v>
      </c>
      <c r="F196" s="182" t="s">
        <v>2515</v>
      </c>
      <c r="G196" s="183" t="s">
        <v>269</v>
      </c>
      <c r="H196" s="184">
        <v>121.7</v>
      </c>
      <c r="I196" s="185"/>
      <c r="J196" s="186">
        <f t="shared" si="30"/>
        <v>0</v>
      </c>
      <c r="K196" s="187"/>
      <c r="L196" s="40"/>
      <c r="M196" s="188" t="s">
        <v>1</v>
      </c>
      <c r="N196" s="189" t="s">
        <v>41</v>
      </c>
      <c r="O196" s="72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140</v>
      </c>
      <c r="AT196" s="192" t="s">
        <v>136</v>
      </c>
      <c r="AU196" s="192" t="s">
        <v>86</v>
      </c>
      <c r="AY196" s="18" t="s">
        <v>135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8" t="s">
        <v>84</v>
      </c>
      <c r="BK196" s="193">
        <f t="shared" si="39"/>
        <v>0</v>
      </c>
      <c r="BL196" s="18" t="s">
        <v>140</v>
      </c>
      <c r="BM196" s="192" t="s">
        <v>511</v>
      </c>
    </row>
    <row r="197" spans="1:65" s="2" customFormat="1" ht="24.2" customHeight="1">
      <c r="A197" s="35"/>
      <c r="B197" s="36"/>
      <c r="C197" s="180" t="s">
        <v>508</v>
      </c>
      <c r="D197" s="180" t="s">
        <v>136</v>
      </c>
      <c r="E197" s="181" t="s">
        <v>2516</v>
      </c>
      <c r="F197" s="182" t="s">
        <v>2517</v>
      </c>
      <c r="G197" s="183" t="s">
        <v>236</v>
      </c>
      <c r="H197" s="184">
        <v>4.868</v>
      </c>
      <c r="I197" s="185"/>
      <c r="J197" s="186">
        <f t="shared" si="30"/>
        <v>0</v>
      </c>
      <c r="K197" s="187"/>
      <c r="L197" s="40"/>
      <c r="M197" s="188" t="s">
        <v>1</v>
      </c>
      <c r="N197" s="189" t="s">
        <v>41</v>
      </c>
      <c r="O197" s="72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140</v>
      </c>
      <c r="AT197" s="192" t="s">
        <v>136</v>
      </c>
      <c r="AU197" s="192" t="s">
        <v>86</v>
      </c>
      <c r="AY197" s="18" t="s">
        <v>135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8" t="s">
        <v>84</v>
      </c>
      <c r="BK197" s="193">
        <f t="shared" si="39"/>
        <v>0</v>
      </c>
      <c r="BL197" s="18" t="s">
        <v>140</v>
      </c>
      <c r="BM197" s="192" t="s">
        <v>514</v>
      </c>
    </row>
    <row r="198" spans="1:65" s="2" customFormat="1" ht="16.5" customHeight="1">
      <c r="A198" s="35"/>
      <c r="B198" s="36"/>
      <c r="C198" s="180" t="s">
        <v>375</v>
      </c>
      <c r="D198" s="180" t="s">
        <v>136</v>
      </c>
      <c r="E198" s="181" t="s">
        <v>2518</v>
      </c>
      <c r="F198" s="182" t="s">
        <v>2519</v>
      </c>
      <c r="G198" s="183" t="s">
        <v>269</v>
      </c>
      <c r="H198" s="184">
        <v>121.7</v>
      </c>
      <c r="I198" s="185"/>
      <c r="J198" s="186">
        <f t="shared" si="30"/>
        <v>0</v>
      </c>
      <c r="K198" s="187"/>
      <c r="L198" s="40"/>
      <c r="M198" s="188" t="s">
        <v>1</v>
      </c>
      <c r="N198" s="189" t="s">
        <v>41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140</v>
      </c>
      <c r="AT198" s="192" t="s">
        <v>136</v>
      </c>
      <c r="AU198" s="192" t="s">
        <v>86</v>
      </c>
      <c r="AY198" s="18" t="s">
        <v>135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84</v>
      </c>
      <c r="BK198" s="193">
        <f t="shared" si="39"/>
        <v>0</v>
      </c>
      <c r="BL198" s="18" t="s">
        <v>140</v>
      </c>
      <c r="BM198" s="192" t="s">
        <v>518</v>
      </c>
    </row>
    <row r="199" spans="1:65" s="2" customFormat="1" ht="24.2" customHeight="1">
      <c r="A199" s="35"/>
      <c r="B199" s="36"/>
      <c r="C199" s="180" t="s">
        <v>515</v>
      </c>
      <c r="D199" s="180" t="s">
        <v>136</v>
      </c>
      <c r="E199" s="181" t="s">
        <v>2520</v>
      </c>
      <c r="F199" s="182" t="s">
        <v>2521</v>
      </c>
      <c r="G199" s="183" t="s">
        <v>269</v>
      </c>
      <c r="H199" s="184">
        <v>133.87</v>
      </c>
      <c r="I199" s="185"/>
      <c r="J199" s="186">
        <f t="shared" si="30"/>
        <v>0</v>
      </c>
      <c r="K199" s="187"/>
      <c r="L199" s="40"/>
      <c r="M199" s="188" t="s">
        <v>1</v>
      </c>
      <c r="N199" s="189" t="s">
        <v>41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140</v>
      </c>
      <c r="AT199" s="192" t="s">
        <v>136</v>
      </c>
      <c r="AU199" s="192" t="s">
        <v>86</v>
      </c>
      <c r="AY199" s="18" t="s">
        <v>135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84</v>
      </c>
      <c r="BK199" s="193">
        <f t="shared" si="39"/>
        <v>0</v>
      </c>
      <c r="BL199" s="18" t="s">
        <v>140</v>
      </c>
      <c r="BM199" s="192" t="s">
        <v>521</v>
      </c>
    </row>
    <row r="200" spans="1:65" s="2" customFormat="1" ht="44.25" customHeight="1">
      <c r="A200" s="35"/>
      <c r="B200" s="36"/>
      <c r="C200" s="244" t="s">
        <v>380</v>
      </c>
      <c r="D200" s="244" t="s">
        <v>251</v>
      </c>
      <c r="E200" s="245" t="s">
        <v>2522</v>
      </c>
      <c r="F200" s="246" t="s">
        <v>2523</v>
      </c>
      <c r="G200" s="247" t="s">
        <v>663</v>
      </c>
      <c r="H200" s="248">
        <v>1</v>
      </c>
      <c r="I200" s="249"/>
      <c r="J200" s="250">
        <f t="shared" si="30"/>
        <v>0</v>
      </c>
      <c r="K200" s="251"/>
      <c r="L200" s="252"/>
      <c r="M200" s="253" t="s">
        <v>1</v>
      </c>
      <c r="N200" s="254" t="s">
        <v>41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154</v>
      </c>
      <c r="AT200" s="192" t="s">
        <v>251</v>
      </c>
      <c r="AU200" s="192" t="s">
        <v>86</v>
      </c>
      <c r="AY200" s="18" t="s">
        <v>135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84</v>
      </c>
      <c r="BK200" s="193">
        <f t="shared" si="39"/>
        <v>0</v>
      </c>
      <c r="BL200" s="18" t="s">
        <v>140</v>
      </c>
      <c r="BM200" s="192" t="s">
        <v>526</v>
      </c>
    </row>
    <row r="201" spans="1:65" s="2" customFormat="1" ht="44.25" customHeight="1">
      <c r="A201" s="35"/>
      <c r="B201" s="36"/>
      <c r="C201" s="180" t="s">
        <v>523</v>
      </c>
      <c r="D201" s="180" t="s">
        <v>136</v>
      </c>
      <c r="E201" s="181" t="s">
        <v>2524</v>
      </c>
      <c r="F201" s="182" t="s">
        <v>2525</v>
      </c>
      <c r="G201" s="183" t="s">
        <v>269</v>
      </c>
      <c r="H201" s="184">
        <v>121.7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41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140</v>
      </c>
      <c r="AT201" s="192" t="s">
        <v>136</v>
      </c>
      <c r="AU201" s="192" t="s">
        <v>86</v>
      </c>
      <c r="AY201" s="18" t="s">
        <v>135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84</v>
      </c>
      <c r="BK201" s="193">
        <f t="shared" si="39"/>
        <v>0</v>
      </c>
      <c r="BL201" s="18" t="s">
        <v>140</v>
      </c>
      <c r="BM201" s="192" t="s">
        <v>529</v>
      </c>
    </row>
    <row r="202" spans="1:65" s="2" customFormat="1" ht="37.9" customHeight="1">
      <c r="A202" s="35"/>
      <c r="B202" s="36"/>
      <c r="C202" s="180" t="s">
        <v>391</v>
      </c>
      <c r="D202" s="180" t="s">
        <v>136</v>
      </c>
      <c r="E202" s="181" t="s">
        <v>2526</v>
      </c>
      <c r="F202" s="182" t="s">
        <v>2527</v>
      </c>
      <c r="G202" s="183" t="s">
        <v>236</v>
      </c>
      <c r="H202" s="184">
        <v>22.055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41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140</v>
      </c>
      <c r="AT202" s="192" t="s">
        <v>136</v>
      </c>
      <c r="AU202" s="192" t="s">
        <v>86</v>
      </c>
      <c r="AY202" s="18" t="s">
        <v>135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84</v>
      </c>
      <c r="BK202" s="193">
        <f t="shared" si="39"/>
        <v>0</v>
      </c>
      <c r="BL202" s="18" t="s">
        <v>140</v>
      </c>
      <c r="BM202" s="192" t="s">
        <v>535</v>
      </c>
    </row>
    <row r="203" spans="1:65" s="2" customFormat="1" ht="16.5" customHeight="1">
      <c r="A203" s="35"/>
      <c r="B203" s="36"/>
      <c r="C203" s="180" t="s">
        <v>532</v>
      </c>
      <c r="D203" s="180" t="s">
        <v>136</v>
      </c>
      <c r="E203" s="181" t="s">
        <v>2528</v>
      </c>
      <c r="F203" s="182" t="s">
        <v>2529</v>
      </c>
      <c r="G203" s="183" t="s">
        <v>269</v>
      </c>
      <c r="H203" s="184">
        <v>121.7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41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140</v>
      </c>
      <c r="AT203" s="192" t="s">
        <v>136</v>
      </c>
      <c r="AU203" s="192" t="s">
        <v>86</v>
      </c>
      <c r="AY203" s="18" t="s">
        <v>135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84</v>
      </c>
      <c r="BK203" s="193">
        <f t="shared" si="39"/>
        <v>0</v>
      </c>
      <c r="BL203" s="18" t="s">
        <v>140</v>
      </c>
      <c r="BM203" s="192" t="s">
        <v>542</v>
      </c>
    </row>
    <row r="204" spans="1:65" s="2" customFormat="1" ht="16.5" customHeight="1">
      <c r="A204" s="35"/>
      <c r="B204" s="36"/>
      <c r="C204" s="180" t="s">
        <v>400</v>
      </c>
      <c r="D204" s="180" t="s">
        <v>136</v>
      </c>
      <c r="E204" s="181" t="s">
        <v>2530</v>
      </c>
      <c r="F204" s="182" t="s">
        <v>2531</v>
      </c>
      <c r="G204" s="183" t="s">
        <v>231</v>
      </c>
      <c r="H204" s="184">
        <v>1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41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140</v>
      </c>
      <c r="AT204" s="192" t="s">
        <v>136</v>
      </c>
      <c r="AU204" s="192" t="s">
        <v>86</v>
      </c>
      <c r="AY204" s="18" t="s">
        <v>135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84</v>
      </c>
      <c r="BK204" s="193">
        <f t="shared" si="39"/>
        <v>0</v>
      </c>
      <c r="BL204" s="18" t="s">
        <v>140</v>
      </c>
      <c r="BM204" s="192" t="s">
        <v>548</v>
      </c>
    </row>
    <row r="205" spans="1:65" s="2" customFormat="1" ht="16.5" customHeight="1">
      <c r="A205" s="35"/>
      <c r="B205" s="36"/>
      <c r="C205" s="180" t="s">
        <v>545</v>
      </c>
      <c r="D205" s="180" t="s">
        <v>136</v>
      </c>
      <c r="E205" s="181" t="s">
        <v>2532</v>
      </c>
      <c r="F205" s="182" t="s">
        <v>2533</v>
      </c>
      <c r="G205" s="183" t="s">
        <v>663</v>
      </c>
      <c r="H205" s="184">
        <v>1631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41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140</v>
      </c>
      <c r="AT205" s="192" t="s">
        <v>136</v>
      </c>
      <c r="AU205" s="192" t="s">
        <v>86</v>
      </c>
      <c r="AY205" s="18" t="s">
        <v>135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84</v>
      </c>
      <c r="BK205" s="193">
        <f t="shared" si="39"/>
        <v>0</v>
      </c>
      <c r="BL205" s="18" t="s">
        <v>140</v>
      </c>
      <c r="BM205" s="192" t="s">
        <v>551</v>
      </c>
    </row>
    <row r="206" spans="1:65" s="2" customFormat="1" ht="21.75" customHeight="1">
      <c r="A206" s="35"/>
      <c r="B206" s="36"/>
      <c r="C206" s="180" t="s">
        <v>403</v>
      </c>
      <c r="D206" s="180" t="s">
        <v>136</v>
      </c>
      <c r="E206" s="181" t="s">
        <v>2534</v>
      </c>
      <c r="F206" s="182" t="s">
        <v>2535</v>
      </c>
      <c r="G206" s="183" t="s">
        <v>663</v>
      </c>
      <c r="H206" s="184">
        <v>1631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41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140</v>
      </c>
      <c r="AT206" s="192" t="s">
        <v>136</v>
      </c>
      <c r="AU206" s="192" t="s">
        <v>86</v>
      </c>
      <c r="AY206" s="18" t="s">
        <v>135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84</v>
      </c>
      <c r="BK206" s="193">
        <f t="shared" si="39"/>
        <v>0</v>
      </c>
      <c r="BL206" s="18" t="s">
        <v>140</v>
      </c>
      <c r="BM206" s="192" t="s">
        <v>557</v>
      </c>
    </row>
    <row r="207" spans="1:65" s="2" customFormat="1" ht="16.5" customHeight="1">
      <c r="A207" s="35"/>
      <c r="B207" s="36"/>
      <c r="C207" s="180" t="s">
        <v>554</v>
      </c>
      <c r="D207" s="180" t="s">
        <v>136</v>
      </c>
      <c r="E207" s="181" t="s">
        <v>2536</v>
      </c>
      <c r="F207" s="182" t="s">
        <v>2537</v>
      </c>
      <c r="G207" s="183" t="s">
        <v>663</v>
      </c>
      <c r="H207" s="184">
        <v>1631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41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140</v>
      </c>
      <c r="AT207" s="192" t="s">
        <v>136</v>
      </c>
      <c r="AU207" s="192" t="s">
        <v>86</v>
      </c>
      <c r="AY207" s="18" t="s">
        <v>135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84</v>
      </c>
      <c r="BK207" s="193">
        <f t="shared" si="39"/>
        <v>0</v>
      </c>
      <c r="BL207" s="18" t="s">
        <v>140</v>
      </c>
      <c r="BM207" s="192" t="s">
        <v>560</v>
      </c>
    </row>
    <row r="208" spans="1:65" s="2" customFormat="1" ht="16.5" customHeight="1">
      <c r="A208" s="35"/>
      <c r="B208" s="36"/>
      <c r="C208" s="180" t="s">
        <v>408</v>
      </c>
      <c r="D208" s="180" t="s">
        <v>136</v>
      </c>
      <c r="E208" s="181" t="s">
        <v>2538</v>
      </c>
      <c r="F208" s="182" t="s">
        <v>2539</v>
      </c>
      <c r="G208" s="183" t="s">
        <v>236</v>
      </c>
      <c r="H208" s="184">
        <v>1.217</v>
      </c>
      <c r="I208" s="185"/>
      <c r="J208" s="186">
        <f t="shared" si="30"/>
        <v>0</v>
      </c>
      <c r="K208" s="187"/>
      <c r="L208" s="40"/>
      <c r="M208" s="188" t="s">
        <v>1</v>
      </c>
      <c r="N208" s="189" t="s">
        <v>41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140</v>
      </c>
      <c r="AT208" s="192" t="s">
        <v>136</v>
      </c>
      <c r="AU208" s="192" t="s">
        <v>86</v>
      </c>
      <c r="AY208" s="18" t="s">
        <v>135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84</v>
      </c>
      <c r="BK208" s="193">
        <f t="shared" si="39"/>
        <v>0</v>
      </c>
      <c r="BL208" s="18" t="s">
        <v>140</v>
      </c>
      <c r="BM208" s="192" t="s">
        <v>565</v>
      </c>
    </row>
    <row r="209" spans="1:65" s="2" customFormat="1" ht="16.5" customHeight="1">
      <c r="A209" s="35"/>
      <c r="B209" s="36"/>
      <c r="C209" s="180" t="s">
        <v>562</v>
      </c>
      <c r="D209" s="180" t="s">
        <v>136</v>
      </c>
      <c r="E209" s="181" t="s">
        <v>2540</v>
      </c>
      <c r="F209" s="182" t="s">
        <v>2541</v>
      </c>
      <c r="G209" s="183" t="s">
        <v>254</v>
      </c>
      <c r="H209" s="184">
        <v>21.754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41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140</v>
      </c>
      <c r="AT209" s="192" t="s">
        <v>136</v>
      </c>
      <c r="AU209" s="192" t="s">
        <v>86</v>
      </c>
      <c r="AY209" s="18" t="s">
        <v>135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84</v>
      </c>
      <c r="BK209" s="193">
        <f t="shared" si="39"/>
        <v>0</v>
      </c>
      <c r="BL209" s="18" t="s">
        <v>140</v>
      </c>
      <c r="BM209" s="192" t="s">
        <v>576</v>
      </c>
    </row>
    <row r="210" spans="2:63" s="11" customFormat="1" ht="22.9" customHeight="1">
      <c r="B210" s="166"/>
      <c r="C210" s="167"/>
      <c r="D210" s="168" t="s">
        <v>75</v>
      </c>
      <c r="E210" s="210" t="s">
        <v>1810</v>
      </c>
      <c r="F210" s="210" t="s">
        <v>2542</v>
      </c>
      <c r="G210" s="167"/>
      <c r="H210" s="167"/>
      <c r="I210" s="170"/>
      <c r="J210" s="211">
        <f>BK210</f>
        <v>0</v>
      </c>
      <c r="K210" s="167"/>
      <c r="L210" s="172"/>
      <c r="M210" s="173"/>
      <c r="N210" s="174"/>
      <c r="O210" s="174"/>
      <c r="P210" s="175">
        <f>SUM(P211:P227)</f>
        <v>0</v>
      </c>
      <c r="Q210" s="174"/>
      <c r="R210" s="175">
        <f>SUM(R211:R227)</f>
        <v>0</v>
      </c>
      <c r="S210" s="174"/>
      <c r="T210" s="176">
        <f>SUM(T211:T227)</f>
        <v>0</v>
      </c>
      <c r="AR210" s="177" t="s">
        <v>84</v>
      </c>
      <c r="AT210" s="178" t="s">
        <v>75</v>
      </c>
      <c r="AU210" s="178" t="s">
        <v>84</v>
      </c>
      <c r="AY210" s="177" t="s">
        <v>135</v>
      </c>
      <c r="BK210" s="179">
        <f>SUM(BK211:BK227)</f>
        <v>0</v>
      </c>
    </row>
    <row r="211" spans="1:65" s="2" customFormat="1" ht="24.2" customHeight="1">
      <c r="A211" s="35"/>
      <c r="B211" s="36"/>
      <c r="C211" s="180" t="s">
        <v>413</v>
      </c>
      <c r="D211" s="180" t="s">
        <v>136</v>
      </c>
      <c r="E211" s="181" t="s">
        <v>2543</v>
      </c>
      <c r="F211" s="182" t="s">
        <v>2544</v>
      </c>
      <c r="G211" s="183" t="s">
        <v>269</v>
      </c>
      <c r="H211" s="184">
        <v>377.25</v>
      </c>
      <c r="I211" s="185"/>
      <c r="J211" s="186">
        <f aca="true" t="shared" si="40" ref="J211:J217">ROUND(I211*H211,2)</f>
        <v>0</v>
      </c>
      <c r="K211" s="187"/>
      <c r="L211" s="40"/>
      <c r="M211" s="188" t="s">
        <v>1</v>
      </c>
      <c r="N211" s="189" t="s">
        <v>41</v>
      </c>
      <c r="O211" s="72"/>
      <c r="P211" s="190">
        <f aca="true" t="shared" si="41" ref="P211:P217">O211*H211</f>
        <v>0</v>
      </c>
      <c r="Q211" s="190">
        <v>0</v>
      </c>
      <c r="R211" s="190">
        <f aca="true" t="shared" si="42" ref="R211:R217">Q211*H211</f>
        <v>0</v>
      </c>
      <c r="S211" s="190">
        <v>0</v>
      </c>
      <c r="T211" s="191">
        <f aca="true" t="shared" si="43" ref="T211:T217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140</v>
      </c>
      <c r="AT211" s="192" t="s">
        <v>136</v>
      </c>
      <c r="AU211" s="192" t="s">
        <v>86</v>
      </c>
      <c r="AY211" s="18" t="s">
        <v>135</v>
      </c>
      <c r="BE211" s="193">
        <f aca="true" t="shared" si="44" ref="BE211:BE217">IF(N211="základní",J211,0)</f>
        <v>0</v>
      </c>
      <c r="BF211" s="193">
        <f aca="true" t="shared" si="45" ref="BF211:BF217">IF(N211="snížená",J211,0)</f>
        <v>0</v>
      </c>
      <c r="BG211" s="193">
        <f aca="true" t="shared" si="46" ref="BG211:BG217">IF(N211="zákl. přenesená",J211,0)</f>
        <v>0</v>
      </c>
      <c r="BH211" s="193">
        <f aca="true" t="shared" si="47" ref="BH211:BH217">IF(N211="sníž. přenesená",J211,0)</f>
        <v>0</v>
      </c>
      <c r="BI211" s="193">
        <f aca="true" t="shared" si="48" ref="BI211:BI217">IF(N211="nulová",J211,0)</f>
        <v>0</v>
      </c>
      <c r="BJ211" s="18" t="s">
        <v>84</v>
      </c>
      <c r="BK211" s="193">
        <f aca="true" t="shared" si="49" ref="BK211:BK217">ROUND(I211*H211,2)</f>
        <v>0</v>
      </c>
      <c r="BL211" s="18" t="s">
        <v>140</v>
      </c>
      <c r="BM211" s="192" t="s">
        <v>580</v>
      </c>
    </row>
    <row r="212" spans="1:65" s="2" customFormat="1" ht="24.2" customHeight="1">
      <c r="A212" s="35"/>
      <c r="B212" s="36"/>
      <c r="C212" s="180" t="s">
        <v>577</v>
      </c>
      <c r="D212" s="180" t="s">
        <v>136</v>
      </c>
      <c r="E212" s="181" t="s">
        <v>2476</v>
      </c>
      <c r="F212" s="182" t="s">
        <v>2477</v>
      </c>
      <c r="G212" s="183" t="s">
        <v>2005</v>
      </c>
      <c r="H212" s="184">
        <v>0.377</v>
      </c>
      <c r="I212" s="185"/>
      <c r="J212" s="186">
        <f t="shared" si="40"/>
        <v>0</v>
      </c>
      <c r="K212" s="187"/>
      <c r="L212" s="40"/>
      <c r="M212" s="188" t="s">
        <v>1</v>
      </c>
      <c r="N212" s="189" t="s">
        <v>41</v>
      </c>
      <c r="O212" s="72"/>
      <c r="P212" s="190">
        <f t="shared" si="41"/>
        <v>0</v>
      </c>
      <c r="Q212" s="190">
        <v>0</v>
      </c>
      <c r="R212" s="190">
        <f t="shared" si="42"/>
        <v>0</v>
      </c>
      <c r="S212" s="190">
        <v>0</v>
      </c>
      <c r="T212" s="191">
        <f t="shared" si="4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140</v>
      </c>
      <c r="AT212" s="192" t="s">
        <v>136</v>
      </c>
      <c r="AU212" s="192" t="s">
        <v>86</v>
      </c>
      <c r="AY212" s="18" t="s">
        <v>135</v>
      </c>
      <c r="BE212" s="193">
        <f t="shared" si="44"/>
        <v>0</v>
      </c>
      <c r="BF212" s="193">
        <f t="shared" si="45"/>
        <v>0</v>
      </c>
      <c r="BG212" s="193">
        <f t="shared" si="46"/>
        <v>0</v>
      </c>
      <c r="BH212" s="193">
        <f t="shared" si="47"/>
        <v>0</v>
      </c>
      <c r="BI212" s="193">
        <f t="shared" si="48"/>
        <v>0</v>
      </c>
      <c r="BJ212" s="18" t="s">
        <v>84</v>
      </c>
      <c r="BK212" s="193">
        <f t="shared" si="49"/>
        <v>0</v>
      </c>
      <c r="BL212" s="18" t="s">
        <v>140</v>
      </c>
      <c r="BM212" s="192" t="s">
        <v>586</v>
      </c>
    </row>
    <row r="213" spans="1:65" s="2" customFormat="1" ht="24.2" customHeight="1">
      <c r="A213" s="35"/>
      <c r="B213" s="36"/>
      <c r="C213" s="180" t="s">
        <v>421</v>
      </c>
      <c r="D213" s="180" t="s">
        <v>136</v>
      </c>
      <c r="E213" s="181" t="s">
        <v>2545</v>
      </c>
      <c r="F213" s="182" t="s">
        <v>2546</v>
      </c>
      <c r="G213" s="183" t="s">
        <v>269</v>
      </c>
      <c r="H213" s="184">
        <v>377.25</v>
      </c>
      <c r="I213" s="185"/>
      <c r="J213" s="186">
        <f t="shared" si="40"/>
        <v>0</v>
      </c>
      <c r="K213" s="187"/>
      <c r="L213" s="40"/>
      <c r="M213" s="188" t="s">
        <v>1</v>
      </c>
      <c r="N213" s="189" t="s">
        <v>41</v>
      </c>
      <c r="O213" s="72"/>
      <c r="P213" s="190">
        <f t="shared" si="41"/>
        <v>0</v>
      </c>
      <c r="Q213" s="190">
        <v>0</v>
      </c>
      <c r="R213" s="190">
        <f t="shared" si="42"/>
        <v>0</v>
      </c>
      <c r="S213" s="190">
        <v>0</v>
      </c>
      <c r="T213" s="191">
        <f t="shared" si="4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140</v>
      </c>
      <c r="AT213" s="192" t="s">
        <v>136</v>
      </c>
      <c r="AU213" s="192" t="s">
        <v>86</v>
      </c>
      <c r="AY213" s="18" t="s">
        <v>135</v>
      </c>
      <c r="BE213" s="193">
        <f t="shared" si="44"/>
        <v>0</v>
      </c>
      <c r="BF213" s="193">
        <f t="shared" si="45"/>
        <v>0</v>
      </c>
      <c r="BG213" s="193">
        <f t="shared" si="46"/>
        <v>0</v>
      </c>
      <c r="BH213" s="193">
        <f t="shared" si="47"/>
        <v>0</v>
      </c>
      <c r="BI213" s="193">
        <f t="shared" si="48"/>
        <v>0</v>
      </c>
      <c r="BJ213" s="18" t="s">
        <v>84</v>
      </c>
      <c r="BK213" s="193">
        <f t="shared" si="49"/>
        <v>0</v>
      </c>
      <c r="BL213" s="18" t="s">
        <v>140</v>
      </c>
      <c r="BM213" s="192" t="s">
        <v>592</v>
      </c>
    </row>
    <row r="214" spans="1:65" s="2" customFormat="1" ht="44.25" customHeight="1">
      <c r="A214" s="35"/>
      <c r="B214" s="36"/>
      <c r="C214" s="180" t="s">
        <v>589</v>
      </c>
      <c r="D214" s="180" t="s">
        <v>136</v>
      </c>
      <c r="E214" s="181" t="s">
        <v>2547</v>
      </c>
      <c r="F214" s="182" t="s">
        <v>2548</v>
      </c>
      <c r="G214" s="183" t="s">
        <v>269</v>
      </c>
      <c r="H214" s="184">
        <v>50</v>
      </c>
      <c r="I214" s="185"/>
      <c r="J214" s="186">
        <f t="shared" si="40"/>
        <v>0</v>
      </c>
      <c r="K214" s="187"/>
      <c r="L214" s="40"/>
      <c r="M214" s="188" t="s">
        <v>1</v>
      </c>
      <c r="N214" s="189" t="s">
        <v>41</v>
      </c>
      <c r="O214" s="72"/>
      <c r="P214" s="190">
        <f t="shared" si="41"/>
        <v>0</v>
      </c>
      <c r="Q214" s="190">
        <v>0</v>
      </c>
      <c r="R214" s="190">
        <f t="shared" si="42"/>
        <v>0</v>
      </c>
      <c r="S214" s="190">
        <v>0</v>
      </c>
      <c r="T214" s="191">
        <f t="shared" si="4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140</v>
      </c>
      <c r="AT214" s="192" t="s">
        <v>136</v>
      </c>
      <c r="AU214" s="192" t="s">
        <v>86</v>
      </c>
      <c r="AY214" s="18" t="s">
        <v>135</v>
      </c>
      <c r="BE214" s="193">
        <f t="shared" si="44"/>
        <v>0</v>
      </c>
      <c r="BF214" s="193">
        <f t="shared" si="45"/>
        <v>0</v>
      </c>
      <c r="BG214" s="193">
        <f t="shared" si="46"/>
        <v>0</v>
      </c>
      <c r="BH214" s="193">
        <f t="shared" si="47"/>
        <v>0</v>
      </c>
      <c r="BI214" s="193">
        <f t="shared" si="48"/>
        <v>0</v>
      </c>
      <c r="BJ214" s="18" t="s">
        <v>84</v>
      </c>
      <c r="BK214" s="193">
        <f t="shared" si="49"/>
        <v>0</v>
      </c>
      <c r="BL214" s="18" t="s">
        <v>140</v>
      </c>
      <c r="BM214" s="192" t="s">
        <v>597</v>
      </c>
    </row>
    <row r="215" spans="1:65" s="2" customFormat="1" ht="16.5" customHeight="1">
      <c r="A215" s="35"/>
      <c r="B215" s="36"/>
      <c r="C215" s="180" t="s">
        <v>428</v>
      </c>
      <c r="D215" s="180" t="s">
        <v>136</v>
      </c>
      <c r="E215" s="181" t="s">
        <v>2549</v>
      </c>
      <c r="F215" s="182" t="s">
        <v>2550</v>
      </c>
      <c r="G215" s="183" t="s">
        <v>236</v>
      </c>
      <c r="H215" s="184">
        <v>5.5</v>
      </c>
      <c r="I215" s="185"/>
      <c r="J215" s="186">
        <f t="shared" si="40"/>
        <v>0</v>
      </c>
      <c r="K215" s="187"/>
      <c r="L215" s="40"/>
      <c r="M215" s="188" t="s">
        <v>1</v>
      </c>
      <c r="N215" s="189" t="s">
        <v>41</v>
      </c>
      <c r="O215" s="72"/>
      <c r="P215" s="190">
        <f t="shared" si="41"/>
        <v>0</v>
      </c>
      <c r="Q215" s="190">
        <v>0</v>
      </c>
      <c r="R215" s="190">
        <f t="shared" si="42"/>
        <v>0</v>
      </c>
      <c r="S215" s="190">
        <v>0</v>
      </c>
      <c r="T215" s="191">
        <f t="shared" si="4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140</v>
      </c>
      <c r="AT215" s="192" t="s">
        <v>136</v>
      </c>
      <c r="AU215" s="192" t="s">
        <v>86</v>
      </c>
      <c r="AY215" s="18" t="s">
        <v>135</v>
      </c>
      <c r="BE215" s="193">
        <f t="shared" si="44"/>
        <v>0</v>
      </c>
      <c r="BF215" s="193">
        <f t="shared" si="45"/>
        <v>0</v>
      </c>
      <c r="BG215" s="193">
        <f t="shared" si="46"/>
        <v>0</v>
      </c>
      <c r="BH215" s="193">
        <f t="shared" si="47"/>
        <v>0</v>
      </c>
      <c r="BI215" s="193">
        <f t="shared" si="48"/>
        <v>0</v>
      </c>
      <c r="BJ215" s="18" t="s">
        <v>84</v>
      </c>
      <c r="BK215" s="193">
        <f t="shared" si="49"/>
        <v>0</v>
      </c>
      <c r="BL215" s="18" t="s">
        <v>140</v>
      </c>
      <c r="BM215" s="192" t="s">
        <v>602</v>
      </c>
    </row>
    <row r="216" spans="1:65" s="2" customFormat="1" ht="33" customHeight="1">
      <c r="A216" s="35"/>
      <c r="B216" s="36"/>
      <c r="C216" s="180" t="s">
        <v>599</v>
      </c>
      <c r="D216" s="180" t="s">
        <v>136</v>
      </c>
      <c r="E216" s="181" t="s">
        <v>2551</v>
      </c>
      <c r="F216" s="182" t="s">
        <v>2552</v>
      </c>
      <c r="G216" s="183" t="s">
        <v>269</v>
      </c>
      <c r="H216" s="184">
        <v>7</v>
      </c>
      <c r="I216" s="185"/>
      <c r="J216" s="186">
        <f t="shared" si="40"/>
        <v>0</v>
      </c>
      <c r="K216" s="187"/>
      <c r="L216" s="40"/>
      <c r="M216" s="188" t="s">
        <v>1</v>
      </c>
      <c r="N216" s="189" t="s">
        <v>41</v>
      </c>
      <c r="O216" s="72"/>
      <c r="P216" s="190">
        <f t="shared" si="41"/>
        <v>0</v>
      </c>
      <c r="Q216" s="190">
        <v>0</v>
      </c>
      <c r="R216" s="190">
        <f t="shared" si="42"/>
        <v>0</v>
      </c>
      <c r="S216" s="190">
        <v>0</v>
      </c>
      <c r="T216" s="191">
        <f t="shared" si="4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140</v>
      </c>
      <c r="AT216" s="192" t="s">
        <v>136</v>
      </c>
      <c r="AU216" s="192" t="s">
        <v>86</v>
      </c>
      <c r="AY216" s="18" t="s">
        <v>135</v>
      </c>
      <c r="BE216" s="193">
        <f t="shared" si="44"/>
        <v>0</v>
      </c>
      <c r="BF216" s="193">
        <f t="shared" si="45"/>
        <v>0</v>
      </c>
      <c r="BG216" s="193">
        <f t="shared" si="46"/>
        <v>0</v>
      </c>
      <c r="BH216" s="193">
        <f t="shared" si="47"/>
        <v>0</v>
      </c>
      <c r="BI216" s="193">
        <f t="shared" si="48"/>
        <v>0</v>
      </c>
      <c r="BJ216" s="18" t="s">
        <v>84</v>
      </c>
      <c r="BK216" s="193">
        <f t="shared" si="49"/>
        <v>0</v>
      </c>
      <c r="BL216" s="18" t="s">
        <v>140</v>
      </c>
      <c r="BM216" s="192" t="s">
        <v>607</v>
      </c>
    </row>
    <row r="217" spans="1:65" s="2" customFormat="1" ht="16.5" customHeight="1">
      <c r="A217" s="35"/>
      <c r="B217" s="36"/>
      <c r="C217" s="180" t="s">
        <v>433</v>
      </c>
      <c r="D217" s="180" t="s">
        <v>136</v>
      </c>
      <c r="E217" s="181" t="s">
        <v>2553</v>
      </c>
      <c r="F217" s="182" t="s">
        <v>2554</v>
      </c>
      <c r="G217" s="183" t="s">
        <v>236</v>
      </c>
      <c r="H217" s="184">
        <v>0.616</v>
      </c>
      <c r="I217" s="185"/>
      <c r="J217" s="186">
        <f t="shared" si="40"/>
        <v>0</v>
      </c>
      <c r="K217" s="187"/>
      <c r="L217" s="40"/>
      <c r="M217" s="188" t="s">
        <v>1</v>
      </c>
      <c r="N217" s="189" t="s">
        <v>41</v>
      </c>
      <c r="O217" s="72"/>
      <c r="P217" s="190">
        <f t="shared" si="41"/>
        <v>0</v>
      </c>
      <c r="Q217" s="190">
        <v>0</v>
      </c>
      <c r="R217" s="190">
        <f t="shared" si="42"/>
        <v>0</v>
      </c>
      <c r="S217" s="190">
        <v>0</v>
      </c>
      <c r="T217" s="191">
        <f t="shared" si="4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140</v>
      </c>
      <c r="AT217" s="192" t="s">
        <v>136</v>
      </c>
      <c r="AU217" s="192" t="s">
        <v>86</v>
      </c>
      <c r="AY217" s="18" t="s">
        <v>135</v>
      </c>
      <c r="BE217" s="193">
        <f t="shared" si="44"/>
        <v>0</v>
      </c>
      <c r="BF217" s="193">
        <f t="shared" si="45"/>
        <v>0</v>
      </c>
      <c r="BG217" s="193">
        <f t="shared" si="46"/>
        <v>0</v>
      </c>
      <c r="BH217" s="193">
        <f t="shared" si="47"/>
        <v>0</v>
      </c>
      <c r="BI217" s="193">
        <f t="shared" si="48"/>
        <v>0</v>
      </c>
      <c r="BJ217" s="18" t="s">
        <v>84</v>
      </c>
      <c r="BK217" s="193">
        <f t="shared" si="49"/>
        <v>0</v>
      </c>
      <c r="BL217" s="18" t="s">
        <v>140</v>
      </c>
      <c r="BM217" s="192" t="s">
        <v>615</v>
      </c>
    </row>
    <row r="218" spans="1:47" s="2" customFormat="1" ht="48.75">
      <c r="A218" s="35"/>
      <c r="B218" s="36"/>
      <c r="C218" s="37"/>
      <c r="D218" s="194" t="s">
        <v>141</v>
      </c>
      <c r="E218" s="37"/>
      <c r="F218" s="195" t="s">
        <v>2555</v>
      </c>
      <c r="G218" s="37"/>
      <c r="H218" s="37"/>
      <c r="I218" s="196"/>
      <c r="J218" s="37"/>
      <c r="K218" s="37"/>
      <c r="L218" s="40"/>
      <c r="M218" s="197"/>
      <c r="N218" s="198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141</v>
      </c>
      <c r="AU218" s="18" t="s">
        <v>86</v>
      </c>
    </row>
    <row r="219" spans="1:65" s="2" customFormat="1" ht="16.5" customHeight="1">
      <c r="A219" s="35"/>
      <c r="B219" s="36"/>
      <c r="C219" s="180" t="s">
        <v>612</v>
      </c>
      <c r="D219" s="180" t="s">
        <v>136</v>
      </c>
      <c r="E219" s="181" t="s">
        <v>2528</v>
      </c>
      <c r="F219" s="182" t="s">
        <v>2529</v>
      </c>
      <c r="G219" s="183" t="s">
        <v>269</v>
      </c>
      <c r="H219" s="184">
        <v>384.25</v>
      </c>
      <c r="I219" s="185"/>
      <c r="J219" s="186">
        <f aca="true" t="shared" si="50" ref="J219:J227">ROUND(I219*H219,2)</f>
        <v>0</v>
      </c>
      <c r="K219" s="187"/>
      <c r="L219" s="40"/>
      <c r="M219" s="188" t="s">
        <v>1</v>
      </c>
      <c r="N219" s="189" t="s">
        <v>41</v>
      </c>
      <c r="O219" s="72"/>
      <c r="P219" s="190">
        <f aca="true" t="shared" si="51" ref="P219:P227">O219*H219</f>
        <v>0</v>
      </c>
      <c r="Q219" s="190">
        <v>0</v>
      </c>
      <c r="R219" s="190">
        <f aca="true" t="shared" si="52" ref="R219:R227">Q219*H219</f>
        <v>0</v>
      </c>
      <c r="S219" s="190">
        <v>0</v>
      </c>
      <c r="T219" s="191">
        <f aca="true" t="shared" si="53" ref="T219:T227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140</v>
      </c>
      <c r="AT219" s="192" t="s">
        <v>136</v>
      </c>
      <c r="AU219" s="192" t="s">
        <v>86</v>
      </c>
      <c r="AY219" s="18" t="s">
        <v>135</v>
      </c>
      <c r="BE219" s="193">
        <f aca="true" t="shared" si="54" ref="BE219:BE227">IF(N219="základní",J219,0)</f>
        <v>0</v>
      </c>
      <c r="BF219" s="193">
        <f aca="true" t="shared" si="55" ref="BF219:BF227">IF(N219="snížená",J219,0)</f>
        <v>0</v>
      </c>
      <c r="BG219" s="193">
        <f aca="true" t="shared" si="56" ref="BG219:BG227">IF(N219="zákl. přenesená",J219,0)</f>
        <v>0</v>
      </c>
      <c r="BH219" s="193">
        <f aca="true" t="shared" si="57" ref="BH219:BH227">IF(N219="sníž. přenesená",J219,0)</f>
        <v>0</v>
      </c>
      <c r="BI219" s="193">
        <f aca="true" t="shared" si="58" ref="BI219:BI227">IF(N219="nulová",J219,0)</f>
        <v>0</v>
      </c>
      <c r="BJ219" s="18" t="s">
        <v>84</v>
      </c>
      <c r="BK219" s="193">
        <f aca="true" t="shared" si="59" ref="BK219:BK227">ROUND(I219*H219,2)</f>
        <v>0</v>
      </c>
      <c r="BL219" s="18" t="s">
        <v>140</v>
      </c>
      <c r="BM219" s="192" t="s">
        <v>621</v>
      </c>
    </row>
    <row r="220" spans="1:65" s="2" customFormat="1" ht="16.5" customHeight="1">
      <c r="A220" s="35"/>
      <c r="B220" s="36"/>
      <c r="C220" s="180" t="s">
        <v>436</v>
      </c>
      <c r="D220" s="180" t="s">
        <v>136</v>
      </c>
      <c r="E220" s="181" t="s">
        <v>2556</v>
      </c>
      <c r="F220" s="182" t="s">
        <v>2557</v>
      </c>
      <c r="G220" s="183" t="s">
        <v>269</v>
      </c>
      <c r="H220" s="184">
        <v>377.25</v>
      </c>
      <c r="I220" s="185"/>
      <c r="J220" s="186">
        <f t="shared" si="50"/>
        <v>0</v>
      </c>
      <c r="K220" s="187"/>
      <c r="L220" s="40"/>
      <c r="M220" s="188" t="s">
        <v>1</v>
      </c>
      <c r="N220" s="189" t="s">
        <v>41</v>
      </c>
      <c r="O220" s="72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140</v>
      </c>
      <c r="AT220" s="192" t="s">
        <v>136</v>
      </c>
      <c r="AU220" s="192" t="s">
        <v>86</v>
      </c>
      <c r="AY220" s="18" t="s">
        <v>135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8" t="s">
        <v>84</v>
      </c>
      <c r="BK220" s="193">
        <f t="shared" si="59"/>
        <v>0</v>
      </c>
      <c r="BL220" s="18" t="s">
        <v>140</v>
      </c>
      <c r="BM220" s="192" t="s">
        <v>626</v>
      </c>
    </row>
    <row r="221" spans="1:65" s="2" customFormat="1" ht="16.5" customHeight="1">
      <c r="A221" s="35"/>
      <c r="B221" s="36"/>
      <c r="C221" s="180" t="s">
        <v>623</v>
      </c>
      <c r="D221" s="180" t="s">
        <v>136</v>
      </c>
      <c r="E221" s="181" t="s">
        <v>2558</v>
      </c>
      <c r="F221" s="182" t="s">
        <v>2559</v>
      </c>
      <c r="G221" s="183" t="s">
        <v>269</v>
      </c>
      <c r="H221" s="184">
        <v>7</v>
      </c>
      <c r="I221" s="185"/>
      <c r="J221" s="186">
        <f t="shared" si="50"/>
        <v>0</v>
      </c>
      <c r="K221" s="187"/>
      <c r="L221" s="40"/>
      <c r="M221" s="188" t="s">
        <v>1</v>
      </c>
      <c r="N221" s="189" t="s">
        <v>41</v>
      </c>
      <c r="O221" s="72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140</v>
      </c>
      <c r="AT221" s="192" t="s">
        <v>136</v>
      </c>
      <c r="AU221" s="192" t="s">
        <v>86</v>
      </c>
      <c r="AY221" s="18" t="s">
        <v>135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8" t="s">
        <v>84</v>
      </c>
      <c r="BK221" s="193">
        <f t="shared" si="59"/>
        <v>0</v>
      </c>
      <c r="BL221" s="18" t="s">
        <v>140</v>
      </c>
      <c r="BM221" s="192" t="s">
        <v>630</v>
      </c>
    </row>
    <row r="222" spans="1:65" s="2" customFormat="1" ht="16.5" customHeight="1">
      <c r="A222" s="35"/>
      <c r="B222" s="36"/>
      <c r="C222" s="180" t="s">
        <v>442</v>
      </c>
      <c r="D222" s="180" t="s">
        <v>136</v>
      </c>
      <c r="E222" s="181" t="s">
        <v>2560</v>
      </c>
      <c r="F222" s="182" t="s">
        <v>2561</v>
      </c>
      <c r="G222" s="183" t="s">
        <v>2425</v>
      </c>
      <c r="H222" s="184">
        <v>9.431</v>
      </c>
      <c r="I222" s="185"/>
      <c r="J222" s="186">
        <f t="shared" si="50"/>
        <v>0</v>
      </c>
      <c r="K222" s="187"/>
      <c r="L222" s="40"/>
      <c r="M222" s="188" t="s">
        <v>1</v>
      </c>
      <c r="N222" s="189" t="s">
        <v>41</v>
      </c>
      <c r="O222" s="72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140</v>
      </c>
      <c r="AT222" s="192" t="s">
        <v>136</v>
      </c>
      <c r="AU222" s="192" t="s">
        <v>86</v>
      </c>
      <c r="AY222" s="18" t="s">
        <v>135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8" t="s">
        <v>84</v>
      </c>
      <c r="BK222" s="193">
        <f t="shared" si="59"/>
        <v>0</v>
      </c>
      <c r="BL222" s="18" t="s">
        <v>140</v>
      </c>
      <c r="BM222" s="192" t="s">
        <v>635</v>
      </c>
    </row>
    <row r="223" spans="1:65" s="2" customFormat="1" ht="16.5" customHeight="1">
      <c r="A223" s="35"/>
      <c r="B223" s="36"/>
      <c r="C223" s="180" t="s">
        <v>632</v>
      </c>
      <c r="D223" s="180" t="s">
        <v>136</v>
      </c>
      <c r="E223" s="181" t="s">
        <v>2562</v>
      </c>
      <c r="F223" s="182" t="s">
        <v>2563</v>
      </c>
      <c r="G223" s="183" t="s">
        <v>2425</v>
      </c>
      <c r="H223" s="184">
        <v>0.175</v>
      </c>
      <c r="I223" s="185"/>
      <c r="J223" s="186">
        <f t="shared" si="50"/>
        <v>0</v>
      </c>
      <c r="K223" s="187"/>
      <c r="L223" s="40"/>
      <c r="M223" s="188" t="s">
        <v>1</v>
      </c>
      <c r="N223" s="189" t="s">
        <v>41</v>
      </c>
      <c r="O223" s="72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140</v>
      </c>
      <c r="AT223" s="192" t="s">
        <v>136</v>
      </c>
      <c r="AU223" s="192" t="s">
        <v>86</v>
      </c>
      <c r="AY223" s="18" t="s">
        <v>135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8" t="s">
        <v>84</v>
      </c>
      <c r="BK223" s="193">
        <f t="shared" si="59"/>
        <v>0</v>
      </c>
      <c r="BL223" s="18" t="s">
        <v>140</v>
      </c>
      <c r="BM223" s="192" t="s">
        <v>638</v>
      </c>
    </row>
    <row r="224" spans="1:65" s="2" customFormat="1" ht="16.5" customHeight="1">
      <c r="A224" s="35"/>
      <c r="B224" s="36"/>
      <c r="C224" s="180" t="s">
        <v>447</v>
      </c>
      <c r="D224" s="180" t="s">
        <v>136</v>
      </c>
      <c r="E224" s="181" t="s">
        <v>2564</v>
      </c>
      <c r="F224" s="182" t="s">
        <v>2565</v>
      </c>
      <c r="G224" s="183" t="s">
        <v>269</v>
      </c>
      <c r="H224" s="184">
        <v>768.5</v>
      </c>
      <c r="I224" s="185"/>
      <c r="J224" s="186">
        <f t="shared" si="50"/>
        <v>0</v>
      </c>
      <c r="K224" s="187"/>
      <c r="L224" s="40"/>
      <c r="M224" s="188" t="s">
        <v>1</v>
      </c>
      <c r="N224" s="189" t="s">
        <v>41</v>
      </c>
      <c r="O224" s="72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140</v>
      </c>
      <c r="AT224" s="192" t="s">
        <v>136</v>
      </c>
      <c r="AU224" s="192" t="s">
        <v>86</v>
      </c>
      <c r="AY224" s="18" t="s">
        <v>135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8" t="s">
        <v>84</v>
      </c>
      <c r="BK224" s="193">
        <f t="shared" si="59"/>
        <v>0</v>
      </c>
      <c r="BL224" s="18" t="s">
        <v>140</v>
      </c>
      <c r="BM224" s="192" t="s">
        <v>645</v>
      </c>
    </row>
    <row r="225" spans="1:65" s="2" customFormat="1" ht="16.5" customHeight="1">
      <c r="A225" s="35"/>
      <c r="B225" s="36"/>
      <c r="C225" s="180" t="s">
        <v>642</v>
      </c>
      <c r="D225" s="180" t="s">
        <v>136</v>
      </c>
      <c r="E225" s="181" t="s">
        <v>2566</v>
      </c>
      <c r="F225" s="182" t="s">
        <v>2567</v>
      </c>
      <c r="G225" s="183" t="s">
        <v>269</v>
      </c>
      <c r="H225" s="184">
        <v>7</v>
      </c>
      <c r="I225" s="185"/>
      <c r="J225" s="186">
        <f t="shared" si="50"/>
        <v>0</v>
      </c>
      <c r="K225" s="187"/>
      <c r="L225" s="40"/>
      <c r="M225" s="188" t="s">
        <v>1</v>
      </c>
      <c r="N225" s="189" t="s">
        <v>41</v>
      </c>
      <c r="O225" s="72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140</v>
      </c>
      <c r="AT225" s="192" t="s">
        <v>136</v>
      </c>
      <c r="AU225" s="192" t="s">
        <v>86</v>
      </c>
      <c r="AY225" s="18" t="s">
        <v>135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8" t="s">
        <v>84</v>
      </c>
      <c r="BK225" s="193">
        <f t="shared" si="59"/>
        <v>0</v>
      </c>
      <c r="BL225" s="18" t="s">
        <v>140</v>
      </c>
      <c r="BM225" s="192" t="s">
        <v>648</v>
      </c>
    </row>
    <row r="226" spans="1:65" s="2" customFormat="1" ht="16.5" customHeight="1">
      <c r="A226" s="35"/>
      <c r="B226" s="36"/>
      <c r="C226" s="180" t="s">
        <v>452</v>
      </c>
      <c r="D226" s="180" t="s">
        <v>136</v>
      </c>
      <c r="E226" s="181" t="s">
        <v>2568</v>
      </c>
      <c r="F226" s="182" t="s">
        <v>2569</v>
      </c>
      <c r="G226" s="183" t="s">
        <v>236</v>
      </c>
      <c r="H226" s="184">
        <v>384.25</v>
      </c>
      <c r="I226" s="185"/>
      <c r="J226" s="186">
        <f t="shared" si="50"/>
        <v>0</v>
      </c>
      <c r="K226" s="187"/>
      <c r="L226" s="40"/>
      <c r="M226" s="188" t="s">
        <v>1</v>
      </c>
      <c r="N226" s="189" t="s">
        <v>41</v>
      </c>
      <c r="O226" s="72"/>
      <c r="P226" s="190">
        <f t="shared" si="51"/>
        <v>0</v>
      </c>
      <c r="Q226" s="190">
        <v>0</v>
      </c>
      <c r="R226" s="190">
        <f t="shared" si="52"/>
        <v>0</v>
      </c>
      <c r="S226" s="190">
        <v>0</v>
      </c>
      <c r="T226" s="191">
        <f t="shared" si="5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140</v>
      </c>
      <c r="AT226" s="192" t="s">
        <v>136</v>
      </c>
      <c r="AU226" s="192" t="s">
        <v>86</v>
      </c>
      <c r="AY226" s="18" t="s">
        <v>135</v>
      </c>
      <c r="BE226" s="193">
        <f t="shared" si="54"/>
        <v>0</v>
      </c>
      <c r="BF226" s="193">
        <f t="shared" si="55"/>
        <v>0</v>
      </c>
      <c r="BG226" s="193">
        <f t="shared" si="56"/>
        <v>0</v>
      </c>
      <c r="BH226" s="193">
        <f t="shared" si="57"/>
        <v>0</v>
      </c>
      <c r="BI226" s="193">
        <f t="shared" si="58"/>
        <v>0</v>
      </c>
      <c r="BJ226" s="18" t="s">
        <v>84</v>
      </c>
      <c r="BK226" s="193">
        <f t="shared" si="59"/>
        <v>0</v>
      </c>
      <c r="BL226" s="18" t="s">
        <v>140</v>
      </c>
      <c r="BM226" s="192" t="s">
        <v>654</v>
      </c>
    </row>
    <row r="227" spans="1:65" s="2" customFormat="1" ht="16.5" customHeight="1">
      <c r="A227" s="35"/>
      <c r="B227" s="36"/>
      <c r="C227" s="180" t="s">
        <v>651</v>
      </c>
      <c r="D227" s="180" t="s">
        <v>136</v>
      </c>
      <c r="E227" s="181" t="s">
        <v>2448</v>
      </c>
      <c r="F227" s="182" t="s">
        <v>2449</v>
      </c>
      <c r="G227" s="183" t="s">
        <v>254</v>
      </c>
      <c r="H227" s="184">
        <v>0.01</v>
      </c>
      <c r="I227" s="185"/>
      <c r="J227" s="186">
        <f t="shared" si="50"/>
        <v>0</v>
      </c>
      <c r="K227" s="187"/>
      <c r="L227" s="40"/>
      <c r="M227" s="188" t="s">
        <v>1</v>
      </c>
      <c r="N227" s="189" t="s">
        <v>41</v>
      </c>
      <c r="O227" s="72"/>
      <c r="P227" s="190">
        <f t="shared" si="51"/>
        <v>0</v>
      </c>
      <c r="Q227" s="190">
        <v>0</v>
      </c>
      <c r="R227" s="190">
        <f t="shared" si="52"/>
        <v>0</v>
      </c>
      <c r="S227" s="190">
        <v>0</v>
      </c>
      <c r="T227" s="191">
        <f t="shared" si="5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140</v>
      </c>
      <c r="AT227" s="192" t="s">
        <v>136</v>
      </c>
      <c r="AU227" s="192" t="s">
        <v>86</v>
      </c>
      <c r="AY227" s="18" t="s">
        <v>135</v>
      </c>
      <c r="BE227" s="193">
        <f t="shared" si="54"/>
        <v>0</v>
      </c>
      <c r="BF227" s="193">
        <f t="shared" si="55"/>
        <v>0</v>
      </c>
      <c r="BG227" s="193">
        <f t="shared" si="56"/>
        <v>0</v>
      </c>
      <c r="BH227" s="193">
        <f t="shared" si="57"/>
        <v>0</v>
      </c>
      <c r="BI227" s="193">
        <f t="shared" si="58"/>
        <v>0</v>
      </c>
      <c r="BJ227" s="18" t="s">
        <v>84</v>
      </c>
      <c r="BK227" s="193">
        <f t="shared" si="59"/>
        <v>0</v>
      </c>
      <c r="BL227" s="18" t="s">
        <v>140</v>
      </c>
      <c r="BM227" s="192" t="s">
        <v>657</v>
      </c>
    </row>
    <row r="228" spans="2:63" s="11" customFormat="1" ht="22.9" customHeight="1">
      <c r="B228" s="166"/>
      <c r="C228" s="167"/>
      <c r="D228" s="168" t="s">
        <v>75</v>
      </c>
      <c r="E228" s="210" t="s">
        <v>1396</v>
      </c>
      <c r="F228" s="210" t="s">
        <v>2570</v>
      </c>
      <c r="G228" s="167"/>
      <c r="H228" s="167"/>
      <c r="I228" s="170"/>
      <c r="J228" s="211">
        <f>BK228</f>
        <v>0</v>
      </c>
      <c r="K228" s="167"/>
      <c r="L228" s="172"/>
      <c r="M228" s="173"/>
      <c r="N228" s="174"/>
      <c r="O228" s="174"/>
      <c r="P228" s="175">
        <f>SUM(P229:P230)</f>
        <v>0</v>
      </c>
      <c r="Q228" s="174"/>
      <c r="R228" s="175">
        <f>SUM(R229:R230)</f>
        <v>0</v>
      </c>
      <c r="S228" s="174"/>
      <c r="T228" s="176">
        <f>SUM(T229:T230)</f>
        <v>0</v>
      </c>
      <c r="AR228" s="177" t="s">
        <v>84</v>
      </c>
      <c r="AT228" s="178" t="s">
        <v>75</v>
      </c>
      <c r="AU228" s="178" t="s">
        <v>84</v>
      </c>
      <c r="AY228" s="177" t="s">
        <v>135</v>
      </c>
      <c r="BK228" s="179">
        <f>SUM(BK229:BK230)</f>
        <v>0</v>
      </c>
    </row>
    <row r="229" spans="1:65" s="2" customFormat="1" ht="21.75" customHeight="1">
      <c r="A229" s="35"/>
      <c r="B229" s="36"/>
      <c r="C229" s="180" t="s">
        <v>455</v>
      </c>
      <c r="D229" s="180" t="s">
        <v>136</v>
      </c>
      <c r="E229" s="181" t="s">
        <v>2571</v>
      </c>
      <c r="F229" s="182" t="s">
        <v>2572</v>
      </c>
      <c r="G229" s="183" t="s">
        <v>663</v>
      </c>
      <c r="H229" s="184">
        <v>10</v>
      </c>
      <c r="I229" s="185"/>
      <c r="J229" s="186">
        <f>ROUND(I229*H229,2)</f>
        <v>0</v>
      </c>
      <c r="K229" s="187"/>
      <c r="L229" s="40"/>
      <c r="M229" s="188" t="s">
        <v>1</v>
      </c>
      <c r="N229" s="189" t="s">
        <v>41</v>
      </c>
      <c r="O229" s="7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140</v>
      </c>
      <c r="AT229" s="192" t="s">
        <v>136</v>
      </c>
      <c r="AU229" s="192" t="s">
        <v>86</v>
      </c>
      <c r="AY229" s="18" t="s">
        <v>135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84</v>
      </c>
      <c r="BK229" s="193">
        <f>ROUND(I229*H229,2)</f>
        <v>0</v>
      </c>
      <c r="BL229" s="18" t="s">
        <v>140</v>
      </c>
      <c r="BM229" s="192" t="s">
        <v>664</v>
      </c>
    </row>
    <row r="230" spans="1:47" s="2" customFormat="1" ht="19.5">
      <c r="A230" s="35"/>
      <c r="B230" s="36"/>
      <c r="C230" s="37"/>
      <c r="D230" s="194" t="s">
        <v>141</v>
      </c>
      <c r="E230" s="37"/>
      <c r="F230" s="195" t="s">
        <v>2573</v>
      </c>
      <c r="G230" s="37"/>
      <c r="H230" s="37"/>
      <c r="I230" s="196"/>
      <c r="J230" s="37"/>
      <c r="K230" s="37"/>
      <c r="L230" s="40"/>
      <c r="M230" s="197"/>
      <c r="N230" s="198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141</v>
      </c>
      <c r="AU230" s="18" t="s">
        <v>86</v>
      </c>
    </row>
    <row r="231" spans="2:63" s="11" customFormat="1" ht="22.9" customHeight="1">
      <c r="B231" s="166"/>
      <c r="C231" s="167"/>
      <c r="D231" s="168" t="s">
        <v>75</v>
      </c>
      <c r="E231" s="210" t="s">
        <v>1818</v>
      </c>
      <c r="F231" s="210" t="s">
        <v>2574</v>
      </c>
      <c r="G231" s="167"/>
      <c r="H231" s="167"/>
      <c r="I231" s="170"/>
      <c r="J231" s="211">
        <f>BK231</f>
        <v>0</v>
      </c>
      <c r="K231" s="167"/>
      <c r="L231" s="172"/>
      <c r="M231" s="173"/>
      <c r="N231" s="174"/>
      <c r="O231" s="174"/>
      <c r="P231" s="175">
        <f>SUM(P232:P234)</f>
        <v>0</v>
      </c>
      <c r="Q231" s="174"/>
      <c r="R231" s="175">
        <f>SUM(R232:R234)</f>
        <v>0</v>
      </c>
      <c r="S231" s="174"/>
      <c r="T231" s="176">
        <f>SUM(T232:T234)</f>
        <v>0</v>
      </c>
      <c r="AR231" s="177" t="s">
        <v>84</v>
      </c>
      <c r="AT231" s="178" t="s">
        <v>75</v>
      </c>
      <c r="AU231" s="178" t="s">
        <v>84</v>
      </c>
      <c r="AY231" s="177" t="s">
        <v>135</v>
      </c>
      <c r="BK231" s="179">
        <f>SUM(BK232:BK234)</f>
        <v>0</v>
      </c>
    </row>
    <row r="232" spans="1:65" s="2" customFormat="1" ht="24.2" customHeight="1">
      <c r="A232" s="35"/>
      <c r="B232" s="36"/>
      <c r="C232" s="180" t="s">
        <v>660</v>
      </c>
      <c r="D232" s="180" t="s">
        <v>136</v>
      </c>
      <c r="E232" s="181" t="s">
        <v>2575</v>
      </c>
      <c r="F232" s="182" t="s">
        <v>2576</v>
      </c>
      <c r="G232" s="183" t="s">
        <v>663</v>
      </c>
      <c r="H232" s="184">
        <v>10</v>
      </c>
      <c r="I232" s="185"/>
      <c r="J232" s="186">
        <f>ROUND(I232*H232,2)</f>
        <v>0</v>
      </c>
      <c r="K232" s="187"/>
      <c r="L232" s="40"/>
      <c r="M232" s="188" t="s">
        <v>1</v>
      </c>
      <c r="N232" s="189" t="s">
        <v>41</v>
      </c>
      <c r="O232" s="7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140</v>
      </c>
      <c r="AT232" s="192" t="s">
        <v>136</v>
      </c>
      <c r="AU232" s="192" t="s">
        <v>86</v>
      </c>
      <c r="AY232" s="18" t="s">
        <v>135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84</v>
      </c>
      <c r="BK232" s="193">
        <f>ROUND(I232*H232,2)</f>
        <v>0</v>
      </c>
      <c r="BL232" s="18" t="s">
        <v>140</v>
      </c>
      <c r="BM232" s="192" t="s">
        <v>669</v>
      </c>
    </row>
    <row r="233" spans="1:65" s="2" customFormat="1" ht="49.15" customHeight="1">
      <c r="A233" s="35"/>
      <c r="B233" s="36"/>
      <c r="C233" s="180" t="s">
        <v>459</v>
      </c>
      <c r="D233" s="180" t="s">
        <v>136</v>
      </c>
      <c r="E233" s="181" t="s">
        <v>2577</v>
      </c>
      <c r="F233" s="182" t="s">
        <v>2578</v>
      </c>
      <c r="G233" s="183" t="s">
        <v>663</v>
      </c>
      <c r="H233" s="184">
        <v>10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41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140</v>
      </c>
      <c r="AT233" s="192" t="s">
        <v>136</v>
      </c>
      <c r="AU233" s="192" t="s">
        <v>86</v>
      </c>
      <c r="AY233" s="18" t="s">
        <v>135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84</v>
      </c>
      <c r="BK233" s="193">
        <f>ROUND(I233*H233,2)</f>
        <v>0</v>
      </c>
      <c r="BL233" s="18" t="s">
        <v>140</v>
      </c>
      <c r="BM233" s="192" t="s">
        <v>677</v>
      </c>
    </row>
    <row r="234" spans="1:65" s="2" customFormat="1" ht="24.2" customHeight="1">
      <c r="A234" s="35"/>
      <c r="B234" s="36"/>
      <c r="C234" s="180" t="s">
        <v>674</v>
      </c>
      <c r="D234" s="180" t="s">
        <v>136</v>
      </c>
      <c r="E234" s="181" t="s">
        <v>2579</v>
      </c>
      <c r="F234" s="182" t="s">
        <v>2580</v>
      </c>
      <c r="G234" s="183" t="s">
        <v>663</v>
      </c>
      <c r="H234" s="184">
        <v>10</v>
      </c>
      <c r="I234" s="185"/>
      <c r="J234" s="186">
        <f>ROUND(I234*H234,2)</f>
        <v>0</v>
      </c>
      <c r="K234" s="187"/>
      <c r="L234" s="40"/>
      <c r="M234" s="199" t="s">
        <v>1</v>
      </c>
      <c r="N234" s="200" t="s">
        <v>41</v>
      </c>
      <c r="O234" s="201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140</v>
      </c>
      <c r="AT234" s="192" t="s">
        <v>136</v>
      </c>
      <c r="AU234" s="192" t="s">
        <v>86</v>
      </c>
      <c r="AY234" s="18" t="s">
        <v>135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84</v>
      </c>
      <c r="BK234" s="193">
        <f>ROUND(I234*H234,2)</f>
        <v>0</v>
      </c>
      <c r="BL234" s="18" t="s">
        <v>140</v>
      </c>
      <c r="BM234" s="192" t="s">
        <v>680</v>
      </c>
    </row>
    <row r="235" spans="1:31" s="2" customFormat="1" ht="6.95" customHeight="1">
      <c r="A235" s="35"/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40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algorithmName="SHA-512" hashValue="N9p4Np4zKQeiE05LKI7uUhtFuFkeVLGb2NlN3QCreouwOYvgiaKaX6NRJLlDwq76O4ZOYS2CLm0NIe447FtmWA==" saltValue="h5wzD3j0GGlPqNr7S75a2FCLka2Ns71JkspZsnoFiUJbr8aPOD7jDGLSGLPzCOgz+Q9vT3sNRqIcNy/GpyUjUA==" spinCount="100000" sheet="1" objects="1" scenarios="1" formatColumns="0" formatRows="0" autoFilter="0"/>
  <autoFilter ref="C126:K23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Pleskač</dc:creator>
  <cp:keywords/>
  <dc:description/>
  <cp:lastModifiedBy>Mgr. Eliška Trinerová</cp:lastModifiedBy>
  <dcterms:created xsi:type="dcterms:W3CDTF">2022-06-16T14:23:57Z</dcterms:created>
  <dcterms:modified xsi:type="dcterms:W3CDTF">2022-06-17T07:07:28Z</dcterms:modified>
  <cp:category/>
  <cp:version/>
  <cp:contentType/>
  <cp:contentStatus/>
</cp:coreProperties>
</file>